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8960" windowHeight="10050" activeTab="1"/>
  </bookViews>
  <sheets>
    <sheet name="Project List for Reimbursment R" sheetId="1" r:id="rId1"/>
    <sheet name="Details" sheetId="6" r:id="rId2"/>
    <sheet name="Actual payments made" sheetId="7" r:id="rId3"/>
  </sheets>
  <externalReferences>
    <externalReference r:id="rId6"/>
    <externalReference r:id="rId7"/>
  </externalReferences>
  <definedNames>
    <definedName name="_xlnm.Print_Titles" localSheetId="0">'Project List for Reimbursment R'!$A:$B,'Project List for Reimbursment R'!$1:$2</definedName>
    <definedName name="_xlnm.Print_Titles" localSheetId="1">'Details'!$1:$1</definedName>
  </definedNames>
  <calcPr calcId="125725"/>
</workbook>
</file>

<file path=xl/sharedStrings.xml><?xml version="1.0" encoding="utf-8"?>
<sst xmlns="http://schemas.openxmlformats.org/spreadsheetml/2006/main" count="204" uniqueCount="119">
  <si>
    <t>Project</t>
  </si>
  <si>
    <t>Project Name</t>
  </si>
  <si>
    <t>Ovr Bgt</t>
  </si>
  <si>
    <t>ITD - Rev Bgt</t>
  </si>
  <si>
    <t>ITD - Act Rev</t>
  </si>
  <si>
    <t>ITD - Cst Bgt</t>
  </si>
  <si>
    <t>ITD - Act Cost</t>
  </si>
  <si>
    <t>Commit Amt</t>
  </si>
  <si>
    <t>PTD - Act Cost</t>
  </si>
  <si>
    <t>Tot - Rev Bgt</t>
  </si>
  <si>
    <t>Tot - Cst Bgt</t>
  </si>
  <si>
    <t>Tot - Orig Cst Bgt</t>
  </si>
  <si>
    <t>Fin % Cmplt</t>
  </si>
  <si>
    <t>Est to Cmplt</t>
  </si>
  <si>
    <t>*</t>
  </si>
  <si>
    <t>Mill Creek WRF Expansion</t>
  </si>
  <si>
    <t>FY 2009 Watermain Replacement</t>
  </si>
  <si>
    <t>NEC PS 2nd Sewer Force Main</t>
  </si>
  <si>
    <t>PW 2010 Water Main Replacement</t>
  </si>
  <si>
    <t>PW Teal Ln Forcemain Replace</t>
  </si>
  <si>
    <t>NEC Pump Station Imp</t>
  </si>
  <si>
    <t>Engineering</t>
  </si>
  <si>
    <t>Construction</t>
  </si>
  <si>
    <t>Total</t>
  </si>
  <si>
    <t xml:space="preserve">                             Contract  Amount</t>
  </si>
  <si>
    <t>Fox Lakes &amp; Vernon Hills Water Towers Refurbishement</t>
  </si>
  <si>
    <t>estimated</t>
  </si>
  <si>
    <t>Grainger LS 2nd Force Main</t>
  </si>
  <si>
    <t>HARRISON &amp; ASSOCIATES INC</t>
  </si>
  <si>
    <t>BAXTER &amp; WOODMAN, INC.</t>
  </si>
  <si>
    <t>AECOM TECHNICAL SERVICES INC</t>
  </si>
  <si>
    <t>JOSEPH J HENDERSON &amp; SON INC</t>
  </si>
  <si>
    <t>TESTING SERVICE CORP</t>
  </si>
  <si>
    <t>Actual Cost-8/2 thru 10/1/20</t>
  </si>
  <si>
    <t xml:space="preserve">Allowed Reimbursement </t>
  </si>
  <si>
    <t>R.A. MANCINI INC</t>
  </si>
  <si>
    <t>JOEL KENNEDY CONST. CORP</t>
  </si>
  <si>
    <t>REZEK HENRY MEISENHEIMER</t>
  </si>
  <si>
    <t>Voucher Number</t>
  </si>
  <si>
    <t>Description</t>
  </si>
  <si>
    <t>Supplier</t>
  </si>
  <si>
    <t>Invoice Date</t>
  </si>
  <si>
    <t>Invoice Num</t>
  </si>
  <si>
    <t>Invoice Amount</t>
  </si>
  <si>
    <t>GL Date</t>
  </si>
  <si>
    <t>Project #</t>
  </si>
  <si>
    <t>Check Date</t>
  </si>
  <si>
    <t>Construction contract for the installation/replacement of approx. 29,600 feet of Watermain along with water services &amp; appurtenances in the Glennshire Water System, Hawthorn Woods, IL</t>
  </si>
  <si>
    <t>PIRTANO CONSTRUCTION CO INC</t>
  </si>
  <si>
    <t>6 PO907126</t>
  </si>
  <si>
    <t>2009 Admin Building Restroom Renovation PW2009.047</t>
  </si>
  <si>
    <t>4 PO907384 Final</t>
  </si>
  <si>
    <t>PW 2003.002 Additional Design Engineering and Construction Related Services for DRWRF Belt Press and Blower Additon thru 7/2/10</t>
  </si>
  <si>
    <t>EARTH TECH AECOM</t>
  </si>
  <si>
    <t>7083432 Final</t>
  </si>
  <si>
    <t>fee proposal for Swale Expansion Mill Creek Expansion per agreement</t>
  </si>
  <si>
    <t>10773 07/16/10</t>
  </si>
  <si>
    <t>2008.025 Implemenation of Technical Advisory Group recommendations for Mill Creek WRF Expansion 06/20/10-07/24/10</t>
  </si>
  <si>
    <t>ENGINEERING SERVICES for all Construction Related Services for the Mill Creek WRF Expansion thru 07/02/10</t>
  </si>
  <si>
    <t>Engineering/Design Services for Mill Creek WRF expansion thru 7/2/10</t>
  </si>
  <si>
    <t>Mill Creek WRF Expansion (PW2008.053)</t>
  </si>
  <si>
    <t>6 PO101330</t>
  </si>
  <si>
    <t>Provide the Independent Testing Laboratory Services in conjunction with the Mill Creek WRF Expansion</t>
  </si>
  <si>
    <t>IN080970</t>
  </si>
  <si>
    <t>Engineering/Design Services for Mill Creek WRF expansion thru 07/30/10</t>
  </si>
  <si>
    <t>ENGINEERING SERVICES for all Construction Related Services for the Mill Creek WRF Expansion thru 07/30/10</t>
  </si>
  <si>
    <t>IN081308</t>
  </si>
  <si>
    <t>7 PO101330</t>
  </si>
  <si>
    <t>Engineering/Design Services for Mill Creek WRF expansion thru 08/27/10</t>
  </si>
  <si>
    <t>7084962-2</t>
  </si>
  <si>
    <t>IN081677</t>
  </si>
  <si>
    <t>Engineering Service for PW#2006.027 Diamond Sylvan Lake Diversion Phase II thru 08/27/10</t>
  </si>
  <si>
    <t>Construction contract for the Grainger 2nd Force Main/PW#2007.087 Provide all materials and labor for the work identified as the Grainger Lift Station, 2nd Force Main Project</t>
  </si>
  <si>
    <t>1 PO907479</t>
  </si>
  <si>
    <t>Provide all materials and labor for the REPLACEMENT OF APPROXIMATELY 10,500 LINEAL FEET OF EXISTING WATERMAIN in Wildwood, Arbor Vista and South Bradley Road</t>
  </si>
  <si>
    <t>8 PO905453</t>
  </si>
  <si>
    <t>Construction engineering services related to upgrading the capacity and modifications to the NEC Pump Station 2nd Force main Jun 2010</t>
  </si>
  <si>
    <t>10 PO100794</t>
  </si>
  <si>
    <t>Construction contract for the Northeast Central Pump Station, Second Force Main Project</t>
  </si>
  <si>
    <t>5 PO907562</t>
  </si>
  <si>
    <t>Construction engineering services related to upgrading the capacity and modifications to the NEC Pump Station 2nd Force main Jul 2010</t>
  </si>
  <si>
    <t>11 PO100794</t>
  </si>
  <si>
    <t>Construction engineering services related to upgrading the capacity and modifications to the NEC Pump Station 2nd Force main thru Aug 2010</t>
  </si>
  <si>
    <t>12 PO100794</t>
  </si>
  <si>
    <t>PW 2006.061 - Design Engineering for Portwine Road Liftstation Imrpovement Phase 2 06/26/10-07/25/10</t>
  </si>
  <si>
    <t>APPLIED TECHNOLOGIES INC</t>
  </si>
  <si>
    <t>PW 2006.061 - Design Engineering for Portwine Road Liftstation Imrpovement Phase 2 07/26/10-08/25/10</t>
  </si>
  <si>
    <t>2010 Water Main Replacement Project - PW2009.056</t>
  </si>
  <si>
    <t>BERGER EXCAVATING CONTRACTORS</t>
  </si>
  <si>
    <t>1 PO103932</t>
  </si>
  <si>
    <t>Engineering services for 2010 Water Main Replacement 08/01/10-08/28/10</t>
  </si>
  <si>
    <t>SPACECO INC</t>
  </si>
  <si>
    <t>Deerfield Road Forcemain Relocation</t>
  </si>
  <si>
    <t>RJ UNDERGROUND INC</t>
  </si>
  <si>
    <t>2 PO103931</t>
  </si>
  <si>
    <t>Construction Inspection Services for Teal Lane Forcemain Replacement 06/26/10-07/23/10</t>
  </si>
  <si>
    <t>GREENGARD INC</t>
  </si>
  <si>
    <t>Village of Long Grove stormwater &amp; wetland review fee for Teal Lane Forcemain Replacement</t>
  </si>
  <si>
    <t>VILLAGE OF LONG GROVE</t>
  </si>
  <si>
    <t>Design / Engineering Services for PW#2010.005 2010 SCADA IMPROVEMENTS thru 07/16/10</t>
  </si>
  <si>
    <t>FARNSWORTH GROUP</t>
  </si>
  <si>
    <t>Design / Engineering Services for PW#2010.005 2010 SCADA IMPROVEMENTS thru 8/27/10</t>
  </si>
  <si>
    <t>Engineering Services for PW#2010.017, Diamond/Sylvan Lake Diversion Project - Phase 3 thru 07/30/10</t>
  </si>
  <si>
    <t>MANHARD CONSULTING LTD</t>
  </si>
  <si>
    <t>portwine</t>
  </si>
  <si>
    <t>DS Lakes Diversion 2</t>
  </si>
  <si>
    <t>deerfield</t>
  </si>
  <si>
    <t>Grand Total</t>
  </si>
  <si>
    <t>Mill Creek WRF Expansion:</t>
  </si>
  <si>
    <t>Grainger Lift Station 2nd Forcemain Project:</t>
  </si>
  <si>
    <t>FY 2009 Watermain Replacement Project:</t>
  </si>
  <si>
    <t>NEC Pump Station improvements/ Second Sewer Force Main Installation:</t>
  </si>
  <si>
    <t>2010 Water Main Replacement Project:</t>
  </si>
  <si>
    <t>Teal Lane Forcemain Replacement:</t>
  </si>
  <si>
    <t>Project No.</t>
  </si>
  <si>
    <t>Fee proposal for Swale Expansion Mill Creek Expansion per agreement</t>
  </si>
  <si>
    <t>Engineering Services for all Construction Related Services for the Mill Creek WRF Expansion thru 07/02/10</t>
  </si>
  <si>
    <t>Engineering Services for all Construction Related Services for the Mill Creek WRF Expansion thru 07/30/10</t>
  </si>
  <si>
    <t>Provide all materials and labor for the replacement of approximately 10,500 lineal feet of existing watermain in Wildwood, Arbor Vista and South Bradley Road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</si>
</sst>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u val="single"/>
      <sz val="11"/>
      <color theme="1"/>
      <name val="Candara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ndar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8" fillId="0" borderId="0" xfId="0" applyFont="1"/>
    <xf numFmtId="43" fontId="18" fillId="0" borderId="0" xfId="18" applyFont="1"/>
    <xf numFmtId="43" fontId="19" fillId="0" borderId="0" xfId="18" applyFont="1"/>
    <xf numFmtId="0" fontId="18" fillId="0" borderId="0" xfId="0" applyFont="1" applyAlignment="1">
      <alignment horizontal="right"/>
    </xf>
    <xf numFmtId="0" fontId="19" fillId="0" borderId="0" xfId="0" applyFont="1"/>
    <xf numFmtId="0" fontId="16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43" fontId="18" fillId="0" borderId="0" xfId="18" applyFont="1" applyAlignment="1">
      <alignment horizontal="right"/>
    </xf>
    <xf numFmtId="164" fontId="18" fillId="0" borderId="0" xfId="18" applyNumberFormat="1" applyFont="1"/>
    <xf numFmtId="164" fontId="0" fillId="0" borderId="0" xfId="18" applyNumberFormat="1" applyFont="1"/>
    <xf numFmtId="164" fontId="18" fillId="0" borderId="0" xfId="18" applyNumberFormat="1" applyFont="1" applyAlignment="1">
      <alignment horizontal="right"/>
    </xf>
    <xf numFmtId="15" fontId="0" fillId="0" borderId="0" xfId="0" applyNumberFormat="1"/>
    <xf numFmtId="43" fontId="18" fillId="0" borderId="0" xfId="0" applyNumberFormat="1" applyFont="1"/>
    <xf numFmtId="0" fontId="21" fillId="0" borderId="0" xfId="0" applyFont="1"/>
    <xf numFmtId="4" fontId="0" fillId="0" borderId="0" xfId="0" applyNumberFormat="1"/>
    <xf numFmtId="16" fontId="0" fillId="0" borderId="0" xfId="0" applyNumberFormat="1"/>
    <xf numFmtId="4" fontId="22" fillId="0" borderId="10" xfId="0" applyNumberFormat="1" applyFont="1" applyBorder="1"/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0" xfId="0" applyNumberFormat="1" applyFont="1" applyBorder="1"/>
    <xf numFmtId="4" fontId="18" fillId="0" borderId="0" xfId="0" applyNumberFormat="1" applyFont="1"/>
    <xf numFmtId="0" fontId="0" fillId="0" borderId="0" xfId="0" applyAlignment="1">
      <alignment horizontal="right"/>
    </xf>
    <xf numFmtId="15" fontId="18" fillId="0" borderId="0" xfId="0" applyNumberFormat="1" applyFont="1"/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5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6" fontId="18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wrapText="1"/>
    </xf>
    <xf numFmtId="15" fontId="18" fillId="0" borderId="1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16" fontId="18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 applyProtection="1">
      <alignment vertical="center"/>
      <protection locked="0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vertical="center"/>
    </xf>
    <xf numFmtId="15" fontId="25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16" fontId="25" fillId="0" borderId="11" xfId="0" applyNumberFormat="1" applyFont="1" applyBorder="1" applyAlignment="1">
      <alignment vertical="center"/>
    </xf>
    <xf numFmtId="0" fontId="25" fillId="0" borderId="0" xfId="0" applyFont="1"/>
    <xf numFmtId="4" fontId="25" fillId="0" borderId="0" xfId="0" applyNumberFormat="1" applyFont="1"/>
    <xf numFmtId="15" fontId="25" fillId="0" borderId="0" xfId="0" applyNumberFormat="1" applyFont="1"/>
    <xf numFmtId="0" fontId="26" fillId="0" borderId="11" xfId="0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wrapText="1"/>
    </xf>
    <xf numFmtId="15" fontId="18" fillId="0" borderId="12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" fontId="18" fillId="0" borderId="12" xfId="0" applyNumberFormat="1" applyFont="1" applyBorder="1" applyAlignment="1">
      <alignment vertical="center"/>
    </xf>
    <xf numFmtId="0" fontId="18" fillId="0" borderId="0" xfId="0" applyFont="1" applyBorder="1"/>
    <xf numFmtId="0" fontId="19" fillId="0" borderId="0" xfId="0" applyFont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"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WTMM\Local%20Settings\Temporary%20Internet%20Files\Content.Outlook\VNVLN7ZF\Reimbursement%20Detai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WTMM\Local%20Settings\Temporary%20Internet%20Files\Content.Outlook\VNVLN7ZF\Project%20Invoice%20w%20Payment%2008.02.10-10.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446"/>
      <sheetName val="101024"/>
      <sheetName val="101312"/>
      <sheetName val="101323"/>
      <sheetName val="101538"/>
      <sheetName val="101541"/>
      <sheetName val="101562"/>
      <sheetName val="101603"/>
    </sheetNames>
    <sheetDataSet>
      <sheetData sheetId="0">
        <row r="76">
          <cell r="E76">
            <v>1983594.0100000002</v>
          </cell>
        </row>
        <row r="88">
          <cell r="E88">
            <v>7342000</v>
          </cell>
        </row>
      </sheetData>
      <sheetData sheetId="1">
        <row r="6">
          <cell r="E6">
            <v>171290</v>
          </cell>
        </row>
      </sheetData>
      <sheetData sheetId="2">
        <row r="6">
          <cell r="E6">
            <v>100614.97</v>
          </cell>
        </row>
        <row r="17">
          <cell r="E17">
            <v>2027646.62</v>
          </cell>
        </row>
      </sheetData>
      <sheetData sheetId="3">
        <row r="7">
          <cell r="E7">
            <v>252485</v>
          </cell>
        </row>
        <row r="11">
          <cell r="E11">
            <v>855677</v>
          </cell>
        </row>
      </sheetData>
      <sheetData sheetId="4">
        <row r="6">
          <cell r="E6">
            <v>11000</v>
          </cell>
        </row>
        <row r="10">
          <cell r="E10">
            <v>1461307.55</v>
          </cell>
        </row>
      </sheetData>
      <sheetData sheetId="5">
        <row r="4">
          <cell r="E4">
            <v>3500</v>
          </cell>
        </row>
        <row r="7">
          <cell r="E7">
            <v>363910</v>
          </cell>
        </row>
      </sheetData>
      <sheetData sheetId="6">
        <row r="5">
          <cell r="E5">
            <v>59231</v>
          </cell>
        </row>
        <row r="9">
          <cell r="E9">
            <v>279183.5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F28">
            <v>134471.25</v>
          </cell>
        </row>
        <row r="31">
          <cell r="F31">
            <v>43198</v>
          </cell>
        </row>
        <row r="38">
          <cell r="F38">
            <v>100464.64</v>
          </cell>
        </row>
        <row r="46">
          <cell r="F46">
            <v>154429.5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W8" sqref="W8"/>
    </sheetView>
  </sheetViews>
  <sheetFormatPr defaultColWidth="9.00390625" defaultRowHeight="15"/>
  <cols>
    <col min="1" max="1" width="7.8515625" style="1" bestFit="1" customWidth="1"/>
    <col min="2" max="2" width="29.00390625" style="1" customWidth="1"/>
    <col min="3" max="3" width="7.421875" style="1" hidden="1" customWidth="1"/>
    <col min="4" max="5" width="12.00390625" style="1" hidden="1" customWidth="1"/>
    <col min="6" max="6" width="11.421875" style="1" hidden="1" customWidth="1"/>
    <col min="7" max="7" width="15.421875" style="1" hidden="1" customWidth="1"/>
    <col min="8" max="8" width="13.57421875" style="1" hidden="1" customWidth="1"/>
    <col min="9" max="9" width="16.00390625" style="1" hidden="1" customWidth="1"/>
    <col min="10" max="10" width="14.421875" style="1" hidden="1" customWidth="1"/>
    <col min="11" max="11" width="12.28125" style="1" hidden="1" customWidth="1"/>
    <col min="12" max="12" width="9.00390625" style="0" hidden="1" customWidth="1"/>
    <col min="13" max="13" width="16.00390625" style="1" hidden="1" customWidth="1"/>
    <col min="14" max="14" width="11.7109375" style="1" hidden="1" customWidth="1"/>
    <col min="15" max="15" width="15.28125" style="1" hidden="1" customWidth="1"/>
    <col min="16" max="16" width="5.57421875" style="4" customWidth="1"/>
    <col min="17" max="17" width="13.8515625" style="1" customWidth="1"/>
    <col min="18" max="18" width="15.8515625" style="1" customWidth="1"/>
    <col min="19" max="19" width="13.8515625" style="1" customWidth="1"/>
    <col min="20" max="20" width="16.00390625" style="1" customWidth="1"/>
    <col min="21" max="21" width="23.140625" style="1" customWidth="1"/>
    <col min="22" max="16384" width="9.00390625" style="1" customWidth="1"/>
  </cols>
  <sheetData>
    <row r="1" spans="1:2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7"/>
      <c r="Q1" s="5" t="s">
        <v>24</v>
      </c>
      <c r="R1" s="5"/>
      <c r="S1" s="5"/>
      <c r="U1" s="5" t="s">
        <v>33</v>
      </c>
    </row>
    <row r="2" spans="1:21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10</v>
      </c>
      <c r="H2" s="8" t="s">
        <v>8</v>
      </c>
      <c r="I2" s="8" t="s">
        <v>6</v>
      </c>
      <c r="J2" s="8" t="s">
        <v>7</v>
      </c>
      <c r="K2" s="8" t="s">
        <v>9</v>
      </c>
      <c r="L2" s="8"/>
      <c r="M2" s="8" t="s">
        <v>11</v>
      </c>
      <c r="N2" s="8" t="s">
        <v>12</v>
      </c>
      <c r="O2" s="8" t="s">
        <v>13</v>
      </c>
      <c r="P2" s="9"/>
      <c r="Q2" s="9" t="s">
        <v>21</v>
      </c>
      <c r="R2" s="9" t="s">
        <v>22</v>
      </c>
      <c r="S2" s="9" t="s">
        <v>23</v>
      </c>
      <c r="U2" s="8" t="s">
        <v>34</v>
      </c>
    </row>
    <row r="3" spans="1:21" ht="15">
      <c r="A3" s="1">
        <v>100446</v>
      </c>
      <c r="B3" s="1" t="s">
        <v>15</v>
      </c>
      <c r="C3" s="1" t="s">
        <v>14</v>
      </c>
      <c r="D3" s="1">
        <v>0</v>
      </c>
      <c r="E3" s="1">
        <v>0</v>
      </c>
      <c r="F3" s="1">
        <v>6851756</v>
      </c>
      <c r="G3" s="2">
        <v>7250000</v>
      </c>
      <c r="H3" s="2">
        <v>40591</v>
      </c>
      <c r="I3" s="2">
        <v>2271166</v>
      </c>
      <c r="J3" s="2">
        <v>7244796</v>
      </c>
      <c r="K3" s="2">
        <v>0</v>
      </c>
      <c r="L3" s="1"/>
      <c r="M3" s="2">
        <v>7250000</v>
      </c>
      <c r="N3" s="2">
        <v>31</v>
      </c>
      <c r="O3" s="2">
        <v>-2265963</v>
      </c>
      <c r="P3" s="10"/>
      <c r="Q3" s="11">
        <f>'[1]100446'!$E$76</f>
        <v>1983594.0100000002</v>
      </c>
      <c r="R3" s="11">
        <f>'[1]100446'!$E$88</f>
        <v>7342000</v>
      </c>
      <c r="S3" s="11">
        <f>SUM(Q3:R3)</f>
        <v>9325594.01</v>
      </c>
      <c r="T3" s="11">
        <f>+I3+J3-S3</f>
        <v>190367.99000000022</v>
      </c>
      <c r="U3" s="19">
        <f>'Actual payments made'!$F$23</f>
        <v>684355.4899999999</v>
      </c>
    </row>
    <row r="4" spans="1:21" ht="15">
      <c r="A4" s="1">
        <v>101024</v>
      </c>
      <c r="B4" s="1" t="s">
        <v>27</v>
      </c>
      <c r="D4" s="1">
        <v>0</v>
      </c>
      <c r="E4" s="1">
        <v>0</v>
      </c>
      <c r="F4" s="1">
        <v>1980500</v>
      </c>
      <c r="G4" s="2">
        <v>1980500</v>
      </c>
      <c r="H4" s="2">
        <v>0</v>
      </c>
      <c r="I4" s="2">
        <v>150621</v>
      </c>
      <c r="J4" s="2">
        <v>662657</v>
      </c>
      <c r="K4" s="2">
        <v>0</v>
      </c>
      <c r="L4" s="1"/>
      <c r="M4" s="2">
        <v>1980500</v>
      </c>
      <c r="N4" s="2">
        <v>8</v>
      </c>
      <c r="O4" s="2">
        <v>1167222</v>
      </c>
      <c r="P4" s="10"/>
      <c r="Q4" s="11">
        <f>'[1]101024'!$E$6</f>
        <v>171290</v>
      </c>
      <c r="R4" s="12">
        <v>635275</v>
      </c>
      <c r="S4" s="11">
        <f>SUM(Q4:R4)</f>
        <v>806565</v>
      </c>
      <c r="T4" s="11">
        <f>+I4+J4-S4</f>
        <v>6713</v>
      </c>
      <c r="U4" s="15">
        <f>'[2]Sheet1'!$F$28</f>
        <v>134471.25</v>
      </c>
    </row>
    <row r="5" spans="1:21" ht="15">
      <c r="A5" s="1">
        <v>101312</v>
      </c>
      <c r="B5" s="1" t="s">
        <v>16</v>
      </c>
      <c r="C5" s="1" t="s">
        <v>14</v>
      </c>
      <c r="D5" s="1">
        <v>0</v>
      </c>
      <c r="E5" s="1">
        <v>0</v>
      </c>
      <c r="F5" s="1">
        <v>1809853</v>
      </c>
      <c r="G5" s="2">
        <v>2100000</v>
      </c>
      <c r="H5" s="2">
        <v>0</v>
      </c>
      <c r="I5" s="2">
        <v>1540828</v>
      </c>
      <c r="J5" s="2">
        <v>604693</v>
      </c>
      <c r="K5" s="2">
        <v>0</v>
      </c>
      <c r="L5" s="1"/>
      <c r="M5" s="2">
        <v>2100000</v>
      </c>
      <c r="N5" s="2">
        <v>73</v>
      </c>
      <c r="O5" s="2">
        <v>-45522</v>
      </c>
      <c r="P5" s="10"/>
      <c r="Q5" s="11">
        <f>'[1]101312'!$E$6</f>
        <v>100614.97</v>
      </c>
      <c r="R5" s="11">
        <f>'[1]101312'!$E$17</f>
        <v>2027646.62</v>
      </c>
      <c r="S5" s="11">
        <f>SUM(Q5:R5)</f>
        <v>2128261.5900000003</v>
      </c>
      <c r="T5" s="11">
        <f>+I5+J5-S5</f>
        <v>17259.409999999683</v>
      </c>
      <c r="U5" s="15">
        <f>'[2]Sheet1'!$F$31</f>
        <v>43198</v>
      </c>
    </row>
    <row r="6" spans="1:21" ht="15">
      <c r="A6" s="1">
        <v>101323</v>
      </c>
      <c r="B6" s="1" t="s">
        <v>17</v>
      </c>
      <c r="C6" s="1" t="s">
        <v>14</v>
      </c>
      <c r="D6" s="1">
        <v>0</v>
      </c>
      <c r="E6" s="1">
        <v>0</v>
      </c>
      <c r="F6" s="1">
        <v>953569</v>
      </c>
      <c r="G6" s="2">
        <v>1120000</v>
      </c>
      <c r="H6" s="2">
        <v>8107</v>
      </c>
      <c r="I6" s="2">
        <v>840834</v>
      </c>
      <c r="J6" s="2">
        <v>298015</v>
      </c>
      <c r="K6" s="2">
        <v>0</v>
      </c>
      <c r="L6" s="1"/>
      <c r="M6" s="2">
        <v>1120000</v>
      </c>
      <c r="N6" s="2">
        <v>75</v>
      </c>
      <c r="O6" s="2">
        <v>-18849</v>
      </c>
      <c r="P6" s="10"/>
      <c r="Q6" s="11">
        <f>'[1]101323'!$E$7</f>
        <v>252485</v>
      </c>
      <c r="R6" s="11">
        <f>'[1]101323'!$E$11</f>
        <v>855677</v>
      </c>
      <c r="S6" s="11">
        <f aca="true" t="shared" si="0" ref="S6:S10">SUM(Q6:R6)</f>
        <v>1108162</v>
      </c>
      <c r="T6" s="11">
        <f aca="true" t="shared" si="1" ref="T6:T10">+I6+J6-S6</f>
        <v>30687</v>
      </c>
      <c r="U6" s="15">
        <f>'[2]Sheet1'!$F$38</f>
        <v>100464.64</v>
      </c>
    </row>
    <row r="7" spans="1:21" ht="15">
      <c r="A7" s="1">
        <v>101538</v>
      </c>
      <c r="B7" s="1" t="s">
        <v>18</v>
      </c>
      <c r="C7" s="1" t="s">
        <v>14</v>
      </c>
      <c r="D7" s="1">
        <v>0</v>
      </c>
      <c r="E7" s="1">
        <v>0</v>
      </c>
      <c r="F7" s="1">
        <v>960125</v>
      </c>
      <c r="G7" s="2">
        <v>2015000</v>
      </c>
      <c r="H7" s="2">
        <v>0</v>
      </c>
      <c r="I7" s="2">
        <v>16225</v>
      </c>
      <c r="J7" s="2">
        <v>1469599</v>
      </c>
      <c r="K7" s="2">
        <v>0</v>
      </c>
      <c r="L7" s="1"/>
      <c r="M7" s="2">
        <v>2015000</v>
      </c>
      <c r="N7" s="2">
        <v>1</v>
      </c>
      <c r="O7" s="2">
        <v>529176</v>
      </c>
      <c r="P7" s="10"/>
      <c r="Q7" s="11">
        <f>'[1]101538'!$E$6</f>
        <v>11000</v>
      </c>
      <c r="R7" s="11">
        <f>'[1]101538'!$E$10</f>
        <v>1461307.55</v>
      </c>
      <c r="S7" s="11">
        <f t="shared" si="0"/>
        <v>1472307.55</v>
      </c>
      <c r="T7" s="11">
        <f t="shared" si="1"/>
        <v>13516.449999999953</v>
      </c>
      <c r="U7" s="23">
        <f>'[2]Sheet1'!$F$46</f>
        <v>154429.5</v>
      </c>
    </row>
    <row r="8" spans="1:21" ht="15">
      <c r="A8" s="1">
        <v>101541</v>
      </c>
      <c r="B8" s="1" t="s">
        <v>25</v>
      </c>
      <c r="C8" s="1" t="s">
        <v>14</v>
      </c>
      <c r="D8" s="1">
        <v>0</v>
      </c>
      <c r="E8" s="1">
        <v>0</v>
      </c>
      <c r="F8" s="1">
        <v>210572</v>
      </c>
      <c r="G8" s="2">
        <v>500000</v>
      </c>
      <c r="H8" s="2">
        <v>0</v>
      </c>
      <c r="I8" s="2">
        <v>3500</v>
      </c>
      <c r="J8" s="2">
        <v>404822</v>
      </c>
      <c r="K8" s="2">
        <v>0</v>
      </c>
      <c r="L8" s="1"/>
      <c r="M8" s="2">
        <v>500000</v>
      </c>
      <c r="N8" s="2">
        <v>1</v>
      </c>
      <c r="O8" s="2">
        <v>91678</v>
      </c>
      <c r="P8" s="10"/>
      <c r="Q8" s="11">
        <f>'[1]101541'!$E$4</f>
        <v>3500</v>
      </c>
      <c r="R8" s="11">
        <f>'[1]101541'!$E$7</f>
        <v>363910</v>
      </c>
      <c r="S8" s="11">
        <f t="shared" si="0"/>
        <v>367410</v>
      </c>
      <c r="T8" s="11">
        <f t="shared" si="1"/>
        <v>40912</v>
      </c>
      <c r="U8" s="1">
        <v>0</v>
      </c>
    </row>
    <row r="9" spans="1:21" ht="15">
      <c r="A9" s="1">
        <v>101562</v>
      </c>
      <c r="B9" s="1" t="s">
        <v>19</v>
      </c>
      <c r="C9" s="1" t="s">
        <v>14</v>
      </c>
      <c r="D9" s="1">
        <v>0</v>
      </c>
      <c r="E9" s="1">
        <v>0</v>
      </c>
      <c r="F9" s="1">
        <v>169998</v>
      </c>
      <c r="G9" s="2">
        <v>854000</v>
      </c>
      <c r="H9" s="2">
        <v>1995</v>
      </c>
      <c r="I9" s="2">
        <v>55859</v>
      </c>
      <c r="J9" s="2">
        <v>569302</v>
      </c>
      <c r="K9" s="2">
        <v>0</v>
      </c>
      <c r="L9" s="1"/>
      <c r="M9" s="2">
        <v>854000</v>
      </c>
      <c r="N9" s="2">
        <v>7</v>
      </c>
      <c r="O9" s="2">
        <v>228839</v>
      </c>
      <c r="P9" s="10"/>
      <c r="Q9" s="11">
        <f>'[1]101562'!$E$5</f>
        <v>59231</v>
      </c>
      <c r="R9" s="11">
        <f>'[1]101562'!$E$9</f>
        <v>279183.5</v>
      </c>
      <c r="S9" s="11">
        <f t="shared" si="0"/>
        <v>338414.5</v>
      </c>
      <c r="T9" s="11">
        <f t="shared" si="1"/>
        <v>286746.5</v>
      </c>
      <c r="U9" s="23">
        <f>'Actual payments made'!$F$53</f>
        <v>3499.34</v>
      </c>
    </row>
    <row r="10" spans="1:21" ht="15">
      <c r="A10" s="1">
        <v>101603</v>
      </c>
      <c r="B10" s="1" t="s">
        <v>20</v>
      </c>
      <c r="C10" s="1" t="s">
        <v>14</v>
      </c>
      <c r="D10" s="1">
        <v>0</v>
      </c>
      <c r="E10" s="1">
        <v>0</v>
      </c>
      <c r="F10" s="1">
        <v>317805</v>
      </c>
      <c r="G10" s="2">
        <v>2000100</v>
      </c>
      <c r="H10" s="2">
        <v>0</v>
      </c>
      <c r="I10" s="2">
        <v>0</v>
      </c>
      <c r="J10" s="2">
        <v>2000000</v>
      </c>
      <c r="K10" s="2">
        <v>0</v>
      </c>
      <c r="L10" s="1"/>
      <c r="M10" s="2">
        <v>2000100</v>
      </c>
      <c r="N10" s="2">
        <v>0</v>
      </c>
      <c r="O10" s="2">
        <v>100</v>
      </c>
      <c r="P10" s="10"/>
      <c r="Q10" s="13" t="s">
        <v>26</v>
      </c>
      <c r="R10" s="11">
        <f>+J10</f>
        <v>2000000</v>
      </c>
      <c r="S10" s="11">
        <f t="shared" si="0"/>
        <v>2000000</v>
      </c>
      <c r="T10" s="11">
        <f t="shared" si="1"/>
        <v>0</v>
      </c>
      <c r="U10" s="1">
        <v>0</v>
      </c>
    </row>
    <row r="11" spans="7:21" ht="15">
      <c r="G11" s="3">
        <f>SUM(G3:G10)</f>
        <v>17819600</v>
      </c>
      <c r="H11" s="3">
        <f>SUM(H3:H10)</f>
        <v>50693</v>
      </c>
      <c r="I11" s="3">
        <f>SUM(I3:I10)</f>
        <v>4879033</v>
      </c>
      <c r="J11" s="3">
        <f>SUM(J3:J10)</f>
        <v>13253884</v>
      </c>
      <c r="K11" s="2"/>
      <c r="M11" s="2"/>
      <c r="N11" s="2"/>
      <c r="O11" s="2"/>
      <c r="P11" s="10"/>
      <c r="Q11" s="3">
        <f aca="true" t="shared" si="2" ref="Q11:U11">SUM(Q3:Q10)</f>
        <v>2581714.9800000004</v>
      </c>
      <c r="R11" s="3">
        <f t="shared" si="2"/>
        <v>14964999.670000002</v>
      </c>
      <c r="S11" s="3">
        <f t="shared" si="2"/>
        <v>17546714.65</v>
      </c>
      <c r="U11" s="3">
        <f t="shared" si="2"/>
        <v>1120418.22</v>
      </c>
    </row>
    <row r="12" spans="7:16" ht="15">
      <c r="G12" s="2"/>
      <c r="H12" s="2"/>
      <c r="I12" s="2"/>
      <c r="J12" s="2"/>
      <c r="K12" s="2"/>
      <c r="M12" s="2"/>
      <c r="N12" s="2"/>
      <c r="O12" s="2"/>
      <c r="P12" s="10"/>
    </row>
    <row r="13" spans="7:16" ht="15">
      <c r="G13" s="2"/>
      <c r="H13" s="2"/>
      <c r="I13" s="2"/>
      <c r="J13" s="2"/>
      <c r="K13" s="2"/>
      <c r="M13" s="2"/>
      <c r="N13" s="2"/>
      <c r="O13" s="2"/>
      <c r="P13" s="10"/>
    </row>
    <row r="14" spans="7:16" ht="15">
      <c r="G14" s="2"/>
      <c r="H14" s="2"/>
      <c r="I14" s="2"/>
      <c r="J14" s="2"/>
      <c r="K14" s="2"/>
      <c r="M14" s="2"/>
      <c r="N14" s="2"/>
      <c r="O14" s="2"/>
      <c r="P14" s="10"/>
    </row>
    <row r="15" spans="7:16" ht="15">
      <c r="G15" s="2"/>
      <c r="H15" s="2"/>
      <c r="I15" s="2"/>
      <c r="J15" s="2"/>
      <c r="K15" s="2"/>
      <c r="M15" s="2"/>
      <c r="N15" s="2"/>
      <c r="O15" s="2"/>
      <c r="P15" s="10"/>
    </row>
    <row r="16" spans="7:16" ht="15">
      <c r="G16" s="2"/>
      <c r="H16" s="2"/>
      <c r="I16" s="2"/>
      <c r="J16" s="2"/>
      <c r="K16" s="2"/>
      <c r="M16" s="2"/>
      <c r="N16" s="2"/>
      <c r="O16" s="2"/>
      <c r="P16" s="10"/>
    </row>
    <row r="17" spans="7:16" ht="15">
      <c r="G17" s="2"/>
      <c r="H17" s="2"/>
      <c r="I17" s="2"/>
      <c r="J17" s="2"/>
      <c r="K17" s="2"/>
      <c r="M17" s="2"/>
      <c r="N17" s="2"/>
      <c r="O17" s="2"/>
      <c r="P17" s="10"/>
    </row>
    <row r="18" spans="7:16" ht="15">
      <c r="G18" s="2"/>
      <c r="H18" s="2"/>
      <c r="I18" s="2"/>
      <c r="J18" s="2"/>
      <c r="K18" s="2"/>
      <c r="M18" s="2"/>
      <c r="N18" s="2"/>
      <c r="O18" s="2"/>
      <c r="P18" s="10"/>
    </row>
    <row r="19" spans="7:16" ht="15">
      <c r="G19" s="2"/>
      <c r="H19" s="2"/>
      <c r="I19" s="2"/>
      <c r="J19" s="2"/>
      <c r="K19" s="2"/>
      <c r="M19" s="2"/>
      <c r="N19" s="2"/>
      <c r="O19" s="2"/>
      <c r="P19" s="10"/>
    </row>
    <row r="20" spans="7:16" ht="15">
      <c r="G20" s="2"/>
      <c r="H20" s="2"/>
      <c r="I20" s="2"/>
      <c r="J20" s="2"/>
      <c r="K20" s="2"/>
      <c r="M20" s="2"/>
      <c r="N20" s="2"/>
      <c r="O20" s="2"/>
      <c r="P20" s="10"/>
    </row>
    <row r="21" spans="7:16" ht="15">
      <c r="G21" s="2"/>
      <c r="H21" s="2"/>
      <c r="I21" s="2"/>
      <c r="J21" s="2"/>
      <c r="K21" s="2"/>
      <c r="M21" s="2"/>
      <c r="N21" s="2"/>
      <c r="O21" s="2"/>
      <c r="P21" s="10"/>
    </row>
    <row r="22" spans="7:16" ht="15">
      <c r="G22" s="2"/>
      <c r="H22" s="2"/>
      <c r="I22" s="2"/>
      <c r="J22" s="2"/>
      <c r="K22" s="2"/>
      <c r="M22" s="2"/>
      <c r="N22" s="2"/>
      <c r="O22" s="2"/>
      <c r="P22" s="10"/>
    </row>
    <row r="23" spans="7:16" ht="15">
      <c r="G23" s="2"/>
      <c r="H23" s="2"/>
      <c r="I23" s="2"/>
      <c r="J23" s="2"/>
      <c r="K23" s="2"/>
      <c r="M23" s="2"/>
      <c r="N23" s="2"/>
      <c r="O23" s="2"/>
      <c r="P23" s="10"/>
    </row>
    <row r="24" spans="7:16" ht="15">
      <c r="G24" s="2"/>
      <c r="H24" s="2"/>
      <c r="I24" s="2"/>
      <c r="J24" s="2"/>
      <c r="K24" s="2"/>
      <c r="M24" s="2"/>
      <c r="N24" s="2"/>
      <c r="O24" s="2"/>
      <c r="P24" s="10"/>
    </row>
    <row r="25" spans="7:16" ht="15">
      <c r="G25" s="2"/>
      <c r="H25" s="2"/>
      <c r="I25" s="2"/>
      <c r="J25" s="2"/>
      <c r="K25" s="2"/>
      <c r="M25" s="2"/>
      <c r="N25" s="2"/>
      <c r="O25" s="2"/>
      <c r="P25" s="10"/>
    </row>
    <row r="26" spans="7:16" ht="15">
      <c r="G26" s="2"/>
      <c r="H26" s="2"/>
      <c r="I26" s="2"/>
      <c r="J26" s="2"/>
      <c r="K26" s="2"/>
      <c r="M26" s="2"/>
      <c r="N26" s="2"/>
      <c r="O26" s="2"/>
      <c r="P26" s="10"/>
    </row>
    <row r="27" spans="7:16" ht="15">
      <c r="G27" s="2"/>
      <c r="H27" s="2"/>
      <c r="I27" s="2"/>
      <c r="J27" s="2"/>
      <c r="K27" s="2"/>
      <c r="M27" s="2"/>
      <c r="N27" s="2"/>
      <c r="O27" s="2"/>
      <c r="P27" s="10"/>
    </row>
    <row r="28" spans="7:16" ht="15">
      <c r="G28" s="2"/>
      <c r="H28" s="2"/>
      <c r="I28" s="2"/>
      <c r="J28" s="2"/>
      <c r="K28" s="2"/>
      <c r="M28" s="2"/>
      <c r="N28" s="2"/>
      <c r="O28" s="2"/>
      <c r="P28" s="10"/>
    </row>
    <row r="29" spans="7:16" ht="15">
      <c r="G29" s="2"/>
      <c r="H29" s="2"/>
      <c r="I29" s="2"/>
      <c r="J29" s="2"/>
      <c r="K29" s="2"/>
      <c r="M29" s="2"/>
      <c r="N29" s="2"/>
      <c r="O29" s="2"/>
      <c r="P29" s="10"/>
    </row>
    <row r="30" spans="7:16" ht="15">
      <c r="G30" s="2"/>
      <c r="H30" s="2"/>
      <c r="I30" s="2"/>
      <c r="J30" s="2"/>
      <c r="K30" s="2"/>
      <c r="M30" s="2"/>
      <c r="N30" s="2"/>
      <c r="O30" s="2"/>
      <c r="P30" s="10"/>
    </row>
    <row r="31" spans="7:16" ht="15">
      <c r="G31" s="2"/>
      <c r="H31" s="2"/>
      <c r="I31" s="2"/>
      <c r="J31" s="2"/>
      <c r="K31" s="2"/>
      <c r="M31" s="2"/>
      <c r="N31" s="2"/>
      <c r="O31" s="2"/>
      <c r="P31" s="10"/>
    </row>
    <row r="32" spans="7:16" ht="15">
      <c r="G32" s="2"/>
      <c r="H32" s="2"/>
      <c r="I32" s="2"/>
      <c r="J32" s="2"/>
      <c r="K32" s="2"/>
      <c r="M32" s="2"/>
      <c r="N32" s="2"/>
      <c r="O32" s="2"/>
      <c r="P32" s="10"/>
    </row>
    <row r="33" spans="7:16" ht="15">
      <c r="G33" s="2"/>
      <c r="H33" s="2"/>
      <c r="I33" s="2"/>
      <c r="J33" s="2"/>
      <c r="K33" s="2"/>
      <c r="M33" s="2"/>
      <c r="N33" s="2"/>
      <c r="O33" s="2"/>
      <c r="P33" s="10"/>
    </row>
    <row r="34" spans="7:16" ht="15">
      <c r="G34" s="2"/>
      <c r="H34" s="2"/>
      <c r="I34" s="2"/>
      <c r="J34" s="2"/>
      <c r="K34" s="2"/>
      <c r="M34" s="2"/>
      <c r="N34" s="2"/>
      <c r="O34" s="2"/>
      <c r="P34" s="10"/>
    </row>
    <row r="35" spans="7:16" ht="15">
      <c r="G35" s="2"/>
      <c r="H35" s="2"/>
      <c r="I35" s="2"/>
      <c r="J35" s="2"/>
      <c r="K35" s="2"/>
      <c r="M35" s="2"/>
      <c r="N35" s="2"/>
      <c r="O35" s="2"/>
      <c r="P35" s="10"/>
    </row>
    <row r="36" spans="7:16" ht="15">
      <c r="G36" s="2"/>
      <c r="H36" s="2"/>
      <c r="I36" s="2"/>
      <c r="J36" s="2"/>
      <c r="K36" s="2"/>
      <c r="M36" s="2"/>
      <c r="N36" s="2"/>
      <c r="O36" s="2"/>
      <c r="P36" s="10"/>
    </row>
    <row r="37" spans="7:16" ht="15">
      <c r="G37" s="2"/>
      <c r="H37" s="2"/>
      <c r="I37" s="2"/>
      <c r="J37" s="2"/>
      <c r="K37" s="2"/>
      <c r="M37" s="2"/>
      <c r="N37" s="2"/>
      <c r="O37" s="2"/>
      <c r="P37" s="10"/>
    </row>
    <row r="38" spans="7:16" ht="15">
      <c r="G38" s="2"/>
      <c r="H38" s="2"/>
      <c r="I38" s="2"/>
      <c r="J38" s="2"/>
      <c r="K38" s="2"/>
      <c r="M38" s="2"/>
      <c r="N38" s="2"/>
      <c r="O38" s="2"/>
      <c r="P38" s="10"/>
    </row>
    <row r="39" spans="7:16" ht="15">
      <c r="G39" s="2"/>
      <c r="H39" s="2"/>
      <c r="I39" s="2"/>
      <c r="J39" s="2"/>
      <c r="K39" s="2"/>
      <c r="M39" s="2"/>
      <c r="N39" s="2"/>
      <c r="O39" s="2"/>
      <c r="P39" s="10"/>
    </row>
    <row r="40" spans="7:16" ht="15">
      <c r="G40" s="2"/>
      <c r="H40" s="2"/>
      <c r="I40" s="2"/>
      <c r="J40" s="2"/>
      <c r="K40" s="2"/>
      <c r="M40" s="2"/>
      <c r="N40" s="2"/>
      <c r="O40" s="2"/>
      <c r="P40" s="10"/>
    </row>
    <row r="41" spans="7:16" ht="15">
      <c r="G41" s="2"/>
      <c r="H41" s="2"/>
      <c r="I41" s="2"/>
      <c r="J41" s="2"/>
      <c r="K41" s="2"/>
      <c r="M41" s="2"/>
      <c r="N41" s="2"/>
      <c r="O41" s="2"/>
      <c r="P41" s="10"/>
    </row>
    <row r="42" spans="7:16" ht="15">
      <c r="G42" s="2"/>
      <c r="H42" s="2"/>
      <c r="I42" s="2"/>
      <c r="J42" s="2"/>
      <c r="K42" s="2"/>
      <c r="M42" s="2"/>
      <c r="N42" s="2"/>
      <c r="O42" s="2"/>
      <c r="P42" s="10"/>
    </row>
    <row r="43" spans="7:16" ht="15">
      <c r="G43" s="2"/>
      <c r="H43" s="2"/>
      <c r="I43" s="2"/>
      <c r="J43" s="2"/>
      <c r="K43" s="2"/>
      <c r="M43" s="2"/>
      <c r="N43" s="2"/>
      <c r="O43" s="2"/>
      <c r="P43" s="10"/>
    </row>
    <row r="44" spans="7:16" ht="15">
      <c r="G44" s="2"/>
      <c r="H44" s="2"/>
      <c r="I44" s="2"/>
      <c r="J44" s="2"/>
      <c r="K44" s="2"/>
      <c r="M44" s="2"/>
      <c r="N44" s="2"/>
      <c r="O44" s="2"/>
      <c r="P44" s="10"/>
    </row>
    <row r="45" spans="7:16" ht="15">
      <c r="G45" s="2"/>
      <c r="H45" s="2"/>
      <c r="I45" s="2"/>
      <c r="J45" s="2"/>
      <c r="K45" s="2"/>
      <c r="M45" s="2"/>
      <c r="N45" s="2"/>
      <c r="O45" s="2"/>
      <c r="P45" s="10"/>
    </row>
    <row r="46" spans="7:16" ht="15">
      <c r="G46" s="2"/>
      <c r="H46" s="2"/>
      <c r="I46" s="2"/>
      <c r="J46" s="2"/>
      <c r="K46" s="2"/>
      <c r="M46" s="2"/>
      <c r="N46" s="2"/>
      <c r="O46" s="2"/>
      <c r="P46" s="10"/>
    </row>
    <row r="47" spans="7:16" ht="15">
      <c r="G47" s="2"/>
      <c r="H47" s="2"/>
      <c r="I47" s="2"/>
      <c r="J47" s="2"/>
      <c r="K47" s="2"/>
      <c r="M47" s="2"/>
      <c r="N47" s="2"/>
      <c r="O47" s="2"/>
      <c r="P47" s="10"/>
    </row>
    <row r="48" spans="7:16" ht="15">
      <c r="G48" s="2"/>
      <c r="H48" s="2"/>
      <c r="I48" s="2"/>
      <c r="J48" s="2"/>
      <c r="K48" s="2"/>
      <c r="M48" s="2"/>
      <c r="N48" s="2"/>
      <c r="O48" s="2"/>
      <c r="P48" s="10"/>
    </row>
  </sheetData>
  <printOptions/>
  <pageMargins left="0.7" right="0.7" top="0.75" bottom="0.75" header="0.3" footer="0.3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0" zoomScaleNormal="80" workbookViewId="0" topLeftCell="A1">
      <selection activeCell="N29" sqref="N29"/>
    </sheetView>
  </sheetViews>
  <sheetFormatPr defaultColWidth="9.140625" defaultRowHeight="15"/>
  <cols>
    <col min="1" max="1" width="11.57421875" style="32" customWidth="1"/>
    <col min="2" max="2" width="53.7109375" style="29" customWidth="1"/>
    <col min="3" max="3" width="30.7109375" style="32" customWidth="1"/>
    <col min="4" max="4" width="11.8515625" style="32" customWidth="1"/>
    <col min="5" max="5" width="11.7109375" style="32" customWidth="1"/>
    <col min="6" max="6" width="15.8515625" style="32" customWidth="1"/>
    <col min="7" max="7" width="11.28125" style="32" bestFit="1" customWidth="1"/>
    <col min="8" max="8" width="7.8515625" style="32" customWidth="1"/>
    <col min="9" max="9" width="9.28125" style="32" customWidth="1"/>
    <col min="10" max="10" width="10.140625" style="1" bestFit="1" customWidth="1"/>
    <col min="11" max="16384" width="9.140625" style="1" customWidth="1"/>
  </cols>
  <sheetData>
    <row r="1" spans="1:9" s="30" customFormat="1" ht="30">
      <c r="A1" s="44" t="s">
        <v>38</v>
      </c>
      <c r="B1" s="45" t="s">
        <v>39</v>
      </c>
      <c r="C1" s="44" t="s">
        <v>40</v>
      </c>
      <c r="D1" s="44" t="s">
        <v>41</v>
      </c>
      <c r="E1" s="44" t="s">
        <v>42</v>
      </c>
      <c r="F1" s="44" t="s">
        <v>43</v>
      </c>
      <c r="G1" s="44" t="s">
        <v>44</v>
      </c>
      <c r="H1" s="44" t="s">
        <v>114</v>
      </c>
      <c r="I1" s="44" t="s">
        <v>46</v>
      </c>
    </row>
    <row r="2" spans="1:9" s="8" customFormat="1" ht="15">
      <c r="A2" s="31"/>
      <c r="B2" s="28"/>
      <c r="C2" s="31"/>
      <c r="D2" s="31"/>
      <c r="E2" s="31"/>
      <c r="F2" s="31"/>
      <c r="G2" s="31"/>
      <c r="H2" s="31"/>
      <c r="I2" s="31"/>
    </row>
    <row r="3" spans="1:9" s="5" customFormat="1" ht="15">
      <c r="A3" s="46" t="s">
        <v>108</v>
      </c>
      <c r="B3" s="30"/>
      <c r="C3" s="33"/>
      <c r="D3" s="33"/>
      <c r="E3" s="33"/>
      <c r="F3" s="33"/>
      <c r="G3" s="33"/>
      <c r="H3" s="33"/>
      <c r="I3" s="33"/>
    </row>
    <row r="4" spans="1:15" ht="30">
      <c r="A4" s="39">
        <v>38659</v>
      </c>
      <c r="B4" s="40" t="s">
        <v>115</v>
      </c>
      <c r="C4" s="39" t="s">
        <v>28</v>
      </c>
      <c r="D4" s="41">
        <v>40375</v>
      </c>
      <c r="E4" s="39" t="s">
        <v>56</v>
      </c>
      <c r="F4" s="42">
        <v>800</v>
      </c>
      <c r="G4" s="41">
        <v>40394</v>
      </c>
      <c r="H4" s="39">
        <v>100446</v>
      </c>
      <c r="I4" s="43">
        <v>40395</v>
      </c>
      <c r="K4" s="26"/>
      <c r="O4" s="25"/>
    </row>
    <row r="5" spans="1:15" ht="45">
      <c r="A5" s="39">
        <v>38663</v>
      </c>
      <c r="B5" s="40" t="s">
        <v>57</v>
      </c>
      <c r="C5" s="39" t="s">
        <v>29</v>
      </c>
      <c r="D5" s="41">
        <v>40387</v>
      </c>
      <c r="E5" s="39">
        <v>151942</v>
      </c>
      <c r="F5" s="42">
        <v>373.5</v>
      </c>
      <c r="G5" s="41">
        <v>40394</v>
      </c>
      <c r="H5" s="39">
        <v>100446</v>
      </c>
      <c r="I5" s="43">
        <v>40395</v>
      </c>
      <c r="K5" s="27"/>
      <c r="O5" s="25"/>
    </row>
    <row r="6" spans="1:14" ht="31.5" customHeight="1">
      <c r="A6" s="39">
        <v>38804</v>
      </c>
      <c r="B6" s="40" t="s">
        <v>116</v>
      </c>
      <c r="C6" s="39" t="s">
        <v>30</v>
      </c>
      <c r="D6" s="41">
        <v>40381</v>
      </c>
      <c r="E6" s="39">
        <v>7083139</v>
      </c>
      <c r="F6" s="42">
        <v>58173.52</v>
      </c>
      <c r="G6" s="41">
        <v>40401</v>
      </c>
      <c r="H6" s="39">
        <v>100446</v>
      </c>
      <c r="I6" s="43">
        <v>40402</v>
      </c>
      <c r="K6" s="27"/>
      <c r="M6" s="23"/>
      <c r="N6" s="23"/>
    </row>
    <row r="7" spans="1:15" ht="30">
      <c r="A7" s="39">
        <v>38805</v>
      </c>
      <c r="B7" s="40" t="s">
        <v>59</v>
      </c>
      <c r="C7" s="39" t="s">
        <v>30</v>
      </c>
      <c r="D7" s="41">
        <v>40381</v>
      </c>
      <c r="E7" s="39">
        <v>7083127</v>
      </c>
      <c r="F7" s="42">
        <v>1069.37</v>
      </c>
      <c r="G7" s="41">
        <v>40401</v>
      </c>
      <c r="H7" s="39">
        <v>100446</v>
      </c>
      <c r="I7" s="43">
        <v>40402</v>
      </c>
      <c r="K7" s="27"/>
      <c r="M7" s="23"/>
      <c r="N7" s="23"/>
      <c r="O7" s="23"/>
    </row>
    <row r="8" spans="1:15" ht="15">
      <c r="A8" s="39">
        <v>38810</v>
      </c>
      <c r="B8" s="40" t="s">
        <v>60</v>
      </c>
      <c r="C8" s="39" t="s">
        <v>31</v>
      </c>
      <c r="D8" s="41">
        <v>40392</v>
      </c>
      <c r="E8" s="39" t="s">
        <v>61</v>
      </c>
      <c r="F8" s="42">
        <v>215311.59</v>
      </c>
      <c r="G8" s="41">
        <v>40407</v>
      </c>
      <c r="H8" s="39">
        <v>100446</v>
      </c>
      <c r="I8" s="43">
        <v>40410</v>
      </c>
      <c r="K8" s="27"/>
      <c r="O8" s="25"/>
    </row>
    <row r="9" spans="1:15" ht="30.75" customHeight="1">
      <c r="A9" s="39">
        <v>38855</v>
      </c>
      <c r="B9" s="40" t="s">
        <v>62</v>
      </c>
      <c r="C9" s="39" t="s">
        <v>32</v>
      </c>
      <c r="D9" s="41">
        <v>40385</v>
      </c>
      <c r="E9" s="39" t="s">
        <v>63</v>
      </c>
      <c r="F9" s="42">
        <v>6810</v>
      </c>
      <c r="G9" s="41">
        <v>40407</v>
      </c>
      <c r="H9" s="39">
        <v>100446</v>
      </c>
      <c r="I9" s="43">
        <v>40410</v>
      </c>
      <c r="K9" s="27"/>
      <c r="O9" s="25"/>
    </row>
    <row r="10" spans="1:15" ht="30">
      <c r="A10" s="39">
        <v>39024</v>
      </c>
      <c r="B10" s="40" t="s">
        <v>64</v>
      </c>
      <c r="C10" s="39" t="s">
        <v>30</v>
      </c>
      <c r="D10" s="41">
        <v>40413</v>
      </c>
      <c r="E10" s="39">
        <v>7084962</v>
      </c>
      <c r="F10" s="42">
        <v>3359.04</v>
      </c>
      <c r="G10" s="41">
        <v>40420</v>
      </c>
      <c r="H10" s="39">
        <v>100446</v>
      </c>
      <c r="I10" s="43">
        <v>40423</v>
      </c>
      <c r="K10" s="23"/>
      <c r="O10" s="25"/>
    </row>
    <row r="11" spans="1:15" ht="30" customHeight="1">
      <c r="A11" s="39">
        <v>39025</v>
      </c>
      <c r="B11" s="40" t="s">
        <v>117</v>
      </c>
      <c r="C11" s="39" t="s">
        <v>30</v>
      </c>
      <c r="D11" s="41">
        <v>40413</v>
      </c>
      <c r="E11" s="39">
        <v>7084964</v>
      </c>
      <c r="F11" s="42">
        <v>30495.04</v>
      </c>
      <c r="G11" s="41">
        <v>40420</v>
      </c>
      <c r="H11" s="39">
        <v>100446</v>
      </c>
      <c r="I11" s="43">
        <v>40423</v>
      </c>
      <c r="O11" s="25"/>
    </row>
    <row r="12" spans="1:15" ht="31.5" customHeight="1">
      <c r="A12" s="39">
        <v>39026</v>
      </c>
      <c r="B12" s="40" t="s">
        <v>62</v>
      </c>
      <c r="C12" s="39" t="s">
        <v>32</v>
      </c>
      <c r="D12" s="41">
        <v>40410</v>
      </c>
      <c r="E12" s="39" t="s">
        <v>66</v>
      </c>
      <c r="F12" s="42">
        <v>2381</v>
      </c>
      <c r="G12" s="41">
        <v>40420</v>
      </c>
      <c r="H12" s="39">
        <v>100446</v>
      </c>
      <c r="I12" s="43">
        <v>40423</v>
      </c>
      <c r="J12" s="23"/>
      <c r="K12" s="23"/>
      <c r="O12" s="25"/>
    </row>
    <row r="13" spans="1:15" ht="15">
      <c r="A13" s="39">
        <v>39294</v>
      </c>
      <c r="B13" s="40" t="s">
        <v>60</v>
      </c>
      <c r="C13" s="39" t="s">
        <v>31</v>
      </c>
      <c r="D13" s="41">
        <v>40421</v>
      </c>
      <c r="E13" s="39" t="s">
        <v>67</v>
      </c>
      <c r="F13" s="42">
        <v>358997.74</v>
      </c>
      <c r="G13" s="41">
        <v>40436</v>
      </c>
      <c r="H13" s="39">
        <v>100446</v>
      </c>
      <c r="I13" s="43">
        <v>40437</v>
      </c>
      <c r="O13" s="25"/>
    </row>
    <row r="14" spans="1:15" ht="30">
      <c r="A14" s="39">
        <v>39511</v>
      </c>
      <c r="B14" s="40" t="s">
        <v>68</v>
      </c>
      <c r="C14" s="39" t="s">
        <v>30</v>
      </c>
      <c r="D14" s="41">
        <v>40441</v>
      </c>
      <c r="E14" s="39" t="s">
        <v>69</v>
      </c>
      <c r="F14" s="42">
        <v>2519.94</v>
      </c>
      <c r="G14" s="41">
        <v>40449</v>
      </c>
      <c r="H14" s="39">
        <v>100446</v>
      </c>
      <c r="I14" s="43">
        <v>40452</v>
      </c>
      <c r="O14" s="25"/>
    </row>
    <row r="15" spans="1:15" ht="30.75" customHeight="1">
      <c r="A15" s="39">
        <v>39524</v>
      </c>
      <c r="B15" s="40" t="s">
        <v>62</v>
      </c>
      <c r="C15" s="39" t="s">
        <v>32</v>
      </c>
      <c r="D15" s="41">
        <v>40436</v>
      </c>
      <c r="E15" s="39" t="s">
        <v>70</v>
      </c>
      <c r="F15" s="42">
        <v>4064.75</v>
      </c>
      <c r="G15" s="41">
        <v>40449</v>
      </c>
      <c r="H15" s="39">
        <v>100446</v>
      </c>
      <c r="I15" s="43">
        <v>40452</v>
      </c>
      <c r="O15" s="25"/>
    </row>
    <row r="16" spans="1:15" ht="15">
      <c r="A16" s="58"/>
      <c r="B16" s="59"/>
      <c r="C16" s="58"/>
      <c r="D16" s="60"/>
      <c r="E16" s="58"/>
      <c r="F16" s="61">
        <f>SUM(F4:F15)</f>
        <v>684355.4899999999</v>
      </c>
      <c r="G16" s="60"/>
      <c r="H16" s="58"/>
      <c r="I16" s="62"/>
      <c r="K16" s="23"/>
      <c r="O16" s="25"/>
    </row>
    <row r="17" spans="1:15" s="53" customFormat="1" ht="14.25">
      <c r="A17" s="47" t="s">
        <v>109</v>
      </c>
      <c r="B17" s="48"/>
      <c r="C17" s="49"/>
      <c r="D17" s="50"/>
      <c r="E17" s="49"/>
      <c r="F17" s="51"/>
      <c r="G17" s="50"/>
      <c r="H17" s="49"/>
      <c r="I17" s="52"/>
      <c r="K17" s="54"/>
      <c r="O17" s="55"/>
    </row>
    <row r="18" spans="1:15" ht="60">
      <c r="A18" s="39">
        <v>38981</v>
      </c>
      <c r="B18" s="40" t="s">
        <v>72</v>
      </c>
      <c r="C18" s="39" t="s">
        <v>35</v>
      </c>
      <c r="D18" s="41">
        <v>40413</v>
      </c>
      <c r="E18" s="39" t="s">
        <v>73</v>
      </c>
      <c r="F18" s="42">
        <v>134471.25</v>
      </c>
      <c r="G18" s="41">
        <v>40415</v>
      </c>
      <c r="H18" s="39">
        <v>101024</v>
      </c>
      <c r="I18" s="43">
        <v>40416</v>
      </c>
      <c r="O18" s="25"/>
    </row>
    <row r="19" spans="1:15" ht="15">
      <c r="A19" s="58"/>
      <c r="B19" s="59"/>
      <c r="C19" s="58"/>
      <c r="D19" s="60"/>
      <c r="E19" s="58"/>
      <c r="F19" s="61">
        <f>SUM(F18)</f>
        <v>134471.25</v>
      </c>
      <c r="G19" s="60"/>
      <c r="H19" s="58"/>
      <c r="I19" s="62"/>
      <c r="O19" s="25"/>
    </row>
    <row r="20" spans="1:15" s="53" customFormat="1" ht="14.25">
      <c r="A20" s="56" t="s">
        <v>110</v>
      </c>
      <c r="B20" s="48"/>
      <c r="C20" s="49"/>
      <c r="D20" s="50"/>
      <c r="E20" s="49"/>
      <c r="F20" s="57"/>
      <c r="G20" s="50"/>
      <c r="H20" s="49"/>
      <c r="I20" s="52"/>
      <c r="O20" s="55"/>
    </row>
    <row r="21" spans="1:15" ht="44.25" customHeight="1">
      <c r="A21" s="39">
        <v>38811</v>
      </c>
      <c r="B21" s="40" t="s">
        <v>118</v>
      </c>
      <c r="C21" s="39" t="s">
        <v>36</v>
      </c>
      <c r="D21" s="41">
        <v>40401</v>
      </c>
      <c r="E21" s="39" t="s">
        <v>75</v>
      </c>
      <c r="F21" s="42">
        <v>43198</v>
      </c>
      <c r="G21" s="41">
        <v>40407</v>
      </c>
      <c r="H21" s="39">
        <v>101312</v>
      </c>
      <c r="I21" s="43">
        <v>40410</v>
      </c>
      <c r="O21" s="25"/>
    </row>
    <row r="22" spans="1:15" ht="15">
      <c r="A22" s="58"/>
      <c r="B22" s="59"/>
      <c r="C22" s="58"/>
      <c r="D22" s="60"/>
      <c r="E22" s="58"/>
      <c r="F22" s="61">
        <f>SUM(F21)</f>
        <v>43198</v>
      </c>
      <c r="G22" s="60"/>
      <c r="H22" s="58"/>
      <c r="I22" s="62"/>
      <c r="O22" s="25"/>
    </row>
    <row r="23" spans="1:15" s="53" customFormat="1" ht="14.25">
      <c r="A23" s="56" t="s">
        <v>111</v>
      </c>
      <c r="B23" s="48"/>
      <c r="C23" s="49"/>
      <c r="D23" s="50"/>
      <c r="E23" s="49"/>
      <c r="F23" s="57"/>
      <c r="G23" s="50"/>
      <c r="H23" s="49"/>
      <c r="I23" s="52"/>
      <c r="O23" s="55"/>
    </row>
    <row r="24" spans="1:15" ht="45">
      <c r="A24" s="39">
        <v>38806</v>
      </c>
      <c r="B24" s="40" t="s">
        <v>76</v>
      </c>
      <c r="C24" s="39" t="s">
        <v>37</v>
      </c>
      <c r="D24" s="41">
        <v>40360</v>
      </c>
      <c r="E24" s="39" t="s">
        <v>77</v>
      </c>
      <c r="F24" s="42">
        <v>2768.85</v>
      </c>
      <c r="G24" s="41">
        <v>40401</v>
      </c>
      <c r="H24" s="39">
        <v>101323</v>
      </c>
      <c r="I24" s="43">
        <v>40402</v>
      </c>
      <c r="O24" s="25"/>
    </row>
    <row r="25" spans="1:15" ht="30">
      <c r="A25" s="39">
        <v>38982</v>
      </c>
      <c r="B25" s="40" t="s">
        <v>78</v>
      </c>
      <c r="C25" s="39" t="s">
        <v>35</v>
      </c>
      <c r="D25" s="41">
        <v>40404</v>
      </c>
      <c r="E25" s="39" t="s">
        <v>79</v>
      </c>
      <c r="F25" s="42">
        <v>92999.53</v>
      </c>
      <c r="G25" s="41">
        <v>40415</v>
      </c>
      <c r="H25" s="39">
        <v>101323</v>
      </c>
      <c r="I25" s="43">
        <v>40416</v>
      </c>
      <c r="O25" s="25"/>
    </row>
    <row r="26" spans="1:15" ht="45">
      <c r="A26" s="39">
        <v>39147</v>
      </c>
      <c r="B26" s="40" t="s">
        <v>80</v>
      </c>
      <c r="C26" s="39" t="s">
        <v>37</v>
      </c>
      <c r="D26" s="41">
        <v>40391</v>
      </c>
      <c r="E26" s="39" t="s">
        <v>81</v>
      </c>
      <c r="F26" s="42">
        <v>4044.86</v>
      </c>
      <c r="G26" s="41">
        <v>40429</v>
      </c>
      <c r="H26" s="39">
        <v>101323</v>
      </c>
      <c r="I26" s="43">
        <v>40430</v>
      </c>
      <c r="O26" s="25"/>
    </row>
    <row r="27" spans="1:15" ht="43.5" customHeight="1">
      <c r="A27" s="39">
        <v>39506</v>
      </c>
      <c r="B27" s="40" t="s">
        <v>82</v>
      </c>
      <c r="C27" s="39" t="s">
        <v>37</v>
      </c>
      <c r="D27" s="41">
        <v>40422</v>
      </c>
      <c r="E27" s="39" t="s">
        <v>83</v>
      </c>
      <c r="F27" s="39">
        <v>651.4</v>
      </c>
      <c r="G27" s="41">
        <v>40449</v>
      </c>
      <c r="H27" s="39">
        <v>101323</v>
      </c>
      <c r="I27" s="43">
        <v>40452</v>
      </c>
      <c r="O27" s="25"/>
    </row>
    <row r="28" spans="1:15" ht="15">
      <c r="A28" s="58"/>
      <c r="B28" s="59"/>
      <c r="C28" s="58"/>
      <c r="D28" s="60"/>
      <c r="E28" s="58"/>
      <c r="F28" s="61">
        <f>SUM(F24:F27)</f>
        <v>100464.64</v>
      </c>
      <c r="G28" s="60"/>
      <c r="H28" s="58"/>
      <c r="I28" s="62"/>
      <c r="O28" s="25"/>
    </row>
    <row r="29" spans="1:15" s="53" customFormat="1" ht="15.75" customHeight="1">
      <c r="A29" s="56" t="s">
        <v>112</v>
      </c>
      <c r="B29" s="48"/>
      <c r="C29" s="49"/>
      <c r="D29" s="50"/>
      <c r="E29" s="49"/>
      <c r="F29" s="51"/>
      <c r="G29" s="50"/>
      <c r="H29" s="49"/>
      <c r="I29" s="52"/>
      <c r="O29" s="55"/>
    </row>
    <row r="30" spans="1:15" ht="18" customHeight="1">
      <c r="A30" s="39">
        <v>38980</v>
      </c>
      <c r="B30" s="40" t="s">
        <v>87</v>
      </c>
      <c r="C30" s="39" t="s">
        <v>88</v>
      </c>
      <c r="D30" s="41">
        <v>40403</v>
      </c>
      <c r="E30" s="39" t="s">
        <v>89</v>
      </c>
      <c r="F30" s="42">
        <v>153229.5</v>
      </c>
      <c r="G30" s="41">
        <v>40415</v>
      </c>
      <c r="H30" s="39">
        <v>101538</v>
      </c>
      <c r="I30" s="43">
        <v>40416</v>
      </c>
      <c r="O30" s="25"/>
    </row>
    <row r="31" spans="1:15" ht="30">
      <c r="A31" s="39">
        <v>39293</v>
      </c>
      <c r="B31" s="40" t="s">
        <v>90</v>
      </c>
      <c r="C31" s="39" t="s">
        <v>91</v>
      </c>
      <c r="D31" s="41">
        <v>40429</v>
      </c>
      <c r="E31" s="39">
        <v>51265</v>
      </c>
      <c r="F31" s="42">
        <v>1200</v>
      </c>
      <c r="G31" s="41">
        <v>40436</v>
      </c>
      <c r="H31" s="39">
        <v>101538</v>
      </c>
      <c r="I31" s="43">
        <v>40437</v>
      </c>
      <c r="O31" s="25"/>
    </row>
    <row r="32" spans="1:15" ht="15">
      <c r="A32" s="58"/>
      <c r="B32" s="59"/>
      <c r="C32" s="58"/>
      <c r="D32" s="60"/>
      <c r="E32" s="58"/>
      <c r="F32" s="61">
        <f>SUM(F30:F31)</f>
        <v>154429.5</v>
      </c>
      <c r="G32" s="60"/>
      <c r="H32" s="58"/>
      <c r="I32" s="62"/>
      <c r="J32" s="63"/>
      <c r="O32" s="25"/>
    </row>
    <row r="33" spans="1:15" s="53" customFormat="1" ht="14.25">
      <c r="A33" s="56" t="s">
        <v>113</v>
      </c>
      <c r="B33" s="48"/>
      <c r="C33" s="49"/>
      <c r="D33" s="50"/>
      <c r="E33" s="49"/>
      <c r="F33" s="57"/>
      <c r="G33" s="50"/>
      <c r="H33" s="49"/>
      <c r="I33" s="52"/>
      <c r="O33" s="55"/>
    </row>
    <row r="34" spans="1:15" ht="30">
      <c r="A34" s="39">
        <v>38657</v>
      </c>
      <c r="B34" s="40" t="s">
        <v>95</v>
      </c>
      <c r="C34" s="39" t="s">
        <v>96</v>
      </c>
      <c r="D34" s="41">
        <v>40385</v>
      </c>
      <c r="E34" s="39">
        <v>16321</v>
      </c>
      <c r="F34" s="42">
        <v>1834.34</v>
      </c>
      <c r="G34" s="41">
        <v>40394</v>
      </c>
      <c r="H34" s="39">
        <v>101562</v>
      </c>
      <c r="I34" s="43">
        <v>40395</v>
      </c>
      <c r="O34" s="25"/>
    </row>
    <row r="35" spans="1:15" ht="30.75" customHeight="1">
      <c r="A35" s="39">
        <v>39522</v>
      </c>
      <c r="B35" s="40" t="s">
        <v>97</v>
      </c>
      <c r="C35" s="39" t="s">
        <v>98</v>
      </c>
      <c r="D35" s="41">
        <v>40430</v>
      </c>
      <c r="E35" s="39">
        <v>62</v>
      </c>
      <c r="F35" s="42">
        <v>1665</v>
      </c>
      <c r="G35" s="41">
        <v>40449</v>
      </c>
      <c r="H35" s="39">
        <v>101562</v>
      </c>
      <c r="I35" s="43">
        <v>40452</v>
      </c>
      <c r="O35" s="25"/>
    </row>
    <row r="36" spans="4:15" ht="15">
      <c r="D36" s="34"/>
      <c r="F36" s="37">
        <f>SUM(F34:F35)</f>
        <v>3499.34</v>
      </c>
      <c r="G36" s="34"/>
      <c r="I36" s="36"/>
      <c r="O36" s="25"/>
    </row>
    <row r="37" spans="4:15" ht="15">
      <c r="D37" s="34"/>
      <c r="F37" s="35"/>
      <c r="G37" s="34"/>
      <c r="I37" s="36"/>
      <c r="O37" s="25"/>
    </row>
    <row r="38" spans="1:9" s="5" customFormat="1" ht="15">
      <c r="A38" s="33"/>
      <c r="B38" s="30"/>
      <c r="C38" s="33"/>
      <c r="D38" s="33"/>
      <c r="E38" s="64" t="s">
        <v>107</v>
      </c>
      <c r="F38" s="38">
        <f>SUM(F36,F32,F28,F22,F19,F16)</f>
        <v>1120418.2199999997</v>
      </c>
      <c r="G38" s="33"/>
      <c r="H38" s="33"/>
      <c r="I38" s="33"/>
    </row>
    <row r="39" ht="15">
      <c r="F39" s="35"/>
    </row>
  </sheetData>
  <conditionalFormatting sqref="A17">
    <cfRule type="cellIs" priority="1" dxfId="0" operator="equal" stopIfTrue="1">
      <formula>"VOID"</formula>
    </cfRule>
  </conditionalFormatting>
  <printOptions/>
  <pageMargins left="0.45" right="0.7" top="0.5" bottom="0.75" header="0.3" footer="0.3"/>
  <pageSetup horizontalDpi="600" verticalDpi="600" orientation="landscape" paperSize="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:XFD1048576"/>
    </sheetView>
  </sheetViews>
  <sheetFormatPr defaultColWidth="9.140625" defaultRowHeight="15"/>
  <cols>
    <col min="1" max="1" width="8.28125" style="0" customWidth="1"/>
    <col min="2" max="2" width="17.7109375" style="0" customWidth="1"/>
    <col min="3" max="3" width="34.00390625" style="0" bestFit="1" customWidth="1"/>
    <col min="4" max="4" width="12.00390625" style="0" bestFit="1" customWidth="1"/>
    <col min="5" max="5" width="15.8515625" style="0" bestFit="1" customWidth="1"/>
    <col min="6" max="6" width="15.140625" style="0" bestFit="1" customWidth="1"/>
    <col min="7" max="7" width="9.8515625" style="0" bestFit="1" customWidth="1"/>
    <col min="8" max="8" width="8.7109375" style="0" bestFit="1" customWidth="1"/>
    <col min="9" max="9" width="10.8515625" style="0" bestFit="1" customWidth="1"/>
    <col min="10" max="10" width="10.140625" style="0" bestFit="1" customWidth="1"/>
  </cols>
  <sheetData>
    <row r="1" spans="1:9" s="16" customFormat="1" ht="15">
      <c r="A1" s="16" t="s">
        <v>38</v>
      </c>
      <c r="B1" s="16" t="s">
        <v>39</v>
      </c>
      <c r="C1" s="16" t="s">
        <v>40</v>
      </c>
      <c r="D1" s="16" t="s">
        <v>41</v>
      </c>
      <c r="E1" s="16" t="s">
        <v>42</v>
      </c>
      <c r="F1" s="16" t="s">
        <v>43</v>
      </c>
      <c r="G1" s="16" t="s">
        <v>44</v>
      </c>
      <c r="H1" s="16" t="s">
        <v>45</v>
      </c>
      <c r="I1" s="16" t="s">
        <v>46</v>
      </c>
    </row>
    <row r="2" spans="1:15" ht="15">
      <c r="A2">
        <v>38960</v>
      </c>
      <c r="B2" t="s">
        <v>47</v>
      </c>
      <c r="C2" t="s">
        <v>48</v>
      </c>
      <c r="D2" s="14">
        <v>40379</v>
      </c>
      <c r="E2" t="s">
        <v>49</v>
      </c>
      <c r="F2" s="17">
        <v>363044.25</v>
      </c>
      <c r="G2" s="14">
        <v>40408</v>
      </c>
      <c r="H2">
        <v>100094</v>
      </c>
      <c r="I2" s="18">
        <v>40410</v>
      </c>
      <c r="O2" s="14"/>
    </row>
    <row r="3" spans="4:15" ht="15">
      <c r="D3" s="14"/>
      <c r="F3" s="19">
        <f>SUM(F2)</f>
        <v>363044.25</v>
      </c>
      <c r="G3" s="14"/>
      <c r="I3" s="18"/>
      <c r="O3" s="14"/>
    </row>
    <row r="4" spans="4:15" ht="15">
      <c r="D4" s="14"/>
      <c r="F4" s="17"/>
      <c r="G4" s="14"/>
      <c r="I4" s="18"/>
      <c r="O4" s="14"/>
    </row>
    <row r="5" spans="1:9" ht="15">
      <c r="A5">
        <v>38884</v>
      </c>
      <c r="B5" t="s">
        <v>50</v>
      </c>
      <c r="C5" t="s">
        <v>31</v>
      </c>
      <c r="D5" s="14">
        <v>40389</v>
      </c>
      <c r="E5" t="s">
        <v>51</v>
      </c>
      <c r="F5" s="17">
        <v>30532.67</v>
      </c>
      <c r="G5" s="14">
        <v>40408</v>
      </c>
      <c r="H5">
        <v>100099</v>
      </c>
      <c r="I5" s="18">
        <v>40410</v>
      </c>
    </row>
    <row r="6" spans="4:9" ht="15">
      <c r="D6" s="14"/>
      <c r="F6" s="19">
        <f>SUM(F5)</f>
        <v>30532.67</v>
      </c>
      <c r="G6" s="14"/>
      <c r="I6" s="18"/>
    </row>
    <row r="7" spans="4:11" ht="15">
      <c r="D7" s="14"/>
      <c r="F7" s="17"/>
      <c r="G7" s="14"/>
      <c r="I7" s="18"/>
      <c r="K7" s="20"/>
    </row>
    <row r="8" spans="1:15" ht="15">
      <c r="A8">
        <v>38857</v>
      </c>
      <c r="B8" t="s">
        <v>52</v>
      </c>
      <c r="C8" t="s">
        <v>53</v>
      </c>
      <c r="D8" s="14">
        <v>40386</v>
      </c>
      <c r="E8" t="s">
        <v>54</v>
      </c>
      <c r="F8">
        <v>60.72</v>
      </c>
      <c r="G8" s="14">
        <v>40407</v>
      </c>
      <c r="H8">
        <v>100272</v>
      </c>
      <c r="I8" s="18">
        <v>40410</v>
      </c>
      <c r="K8" s="20"/>
      <c r="O8" s="14"/>
    </row>
    <row r="9" spans="4:15" ht="15">
      <c r="D9" s="14"/>
      <c r="F9" s="19">
        <f>SUM(F8)</f>
        <v>60.72</v>
      </c>
      <c r="G9" s="14"/>
      <c r="I9" s="18"/>
      <c r="K9" s="20"/>
      <c r="O9" s="14"/>
    </row>
    <row r="10" spans="4:15" ht="15">
      <c r="D10" s="14"/>
      <c r="G10" s="14"/>
      <c r="I10" s="18"/>
      <c r="K10" s="20"/>
      <c r="O10" s="14"/>
    </row>
    <row r="11" spans="1:15" ht="15">
      <c r="A11">
        <v>38659</v>
      </c>
      <c r="B11" t="s">
        <v>55</v>
      </c>
      <c r="C11" t="s">
        <v>28</v>
      </c>
      <c r="D11" s="14">
        <v>40375</v>
      </c>
      <c r="E11" s="24" t="s">
        <v>56</v>
      </c>
      <c r="F11" s="17">
        <v>800</v>
      </c>
      <c r="G11" s="14">
        <v>40394</v>
      </c>
      <c r="H11">
        <v>100446</v>
      </c>
      <c r="I11" s="18">
        <v>40395</v>
      </c>
      <c r="K11" s="21"/>
      <c r="O11" s="14"/>
    </row>
    <row r="12" spans="1:15" ht="15">
      <c r="A12">
        <v>38663</v>
      </c>
      <c r="B12" t="s">
        <v>57</v>
      </c>
      <c r="C12" t="s">
        <v>29</v>
      </c>
      <c r="D12" s="14">
        <v>40387</v>
      </c>
      <c r="E12" s="24">
        <v>151942</v>
      </c>
      <c r="F12" s="17">
        <v>373.5</v>
      </c>
      <c r="G12" s="14">
        <v>40394</v>
      </c>
      <c r="H12">
        <v>100446</v>
      </c>
      <c r="I12" s="18">
        <v>40395</v>
      </c>
      <c r="K12" s="20"/>
      <c r="O12" s="14"/>
    </row>
    <row r="13" spans="1:14" ht="15">
      <c r="A13">
        <v>38804</v>
      </c>
      <c r="B13" t="s">
        <v>58</v>
      </c>
      <c r="C13" t="s">
        <v>30</v>
      </c>
      <c r="D13" s="14">
        <v>40381</v>
      </c>
      <c r="E13" s="24">
        <v>7083139</v>
      </c>
      <c r="F13" s="17">
        <v>58173.52</v>
      </c>
      <c r="G13" s="14">
        <v>40401</v>
      </c>
      <c r="H13">
        <v>100446</v>
      </c>
      <c r="I13" s="18">
        <v>40402</v>
      </c>
      <c r="K13" s="20"/>
      <c r="M13" s="17"/>
      <c r="N13" s="17"/>
    </row>
    <row r="14" spans="1:15" ht="15">
      <c r="A14">
        <v>38805</v>
      </c>
      <c r="B14" t="s">
        <v>59</v>
      </c>
      <c r="C14" t="s">
        <v>30</v>
      </c>
      <c r="D14" s="14">
        <v>40381</v>
      </c>
      <c r="E14" s="24">
        <v>7083127</v>
      </c>
      <c r="F14" s="17">
        <v>1069.37</v>
      </c>
      <c r="G14" s="14">
        <v>40401</v>
      </c>
      <c r="H14">
        <v>100446</v>
      </c>
      <c r="I14" s="18">
        <v>40402</v>
      </c>
      <c r="K14" s="20"/>
      <c r="M14" s="17"/>
      <c r="N14" s="17"/>
      <c r="O14" s="17"/>
    </row>
    <row r="15" spans="1:15" ht="15">
      <c r="A15">
        <v>38810</v>
      </c>
      <c r="B15" t="s">
        <v>60</v>
      </c>
      <c r="C15" t="s">
        <v>31</v>
      </c>
      <c r="D15" s="14">
        <v>40392</v>
      </c>
      <c r="E15" s="24" t="s">
        <v>61</v>
      </c>
      <c r="F15" s="17">
        <v>215311.59</v>
      </c>
      <c r="G15" s="14">
        <v>40407</v>
      </c>
      <c r="H15">
        <v>100446</v>
      </c>
      <c r="I15" s="18">
        <v>40410</v>
      </c>
      <c r="K15" s="20"/>
      <c r="O15" s="14"/>
    </row>
    <row r="16" spans="1:15" ht="15">
      <c r="A16">
        <v>38855</v>
      </c>
      <c r="B16" t="s">
        <v>62</v>
      </c>
      <c r="C16" t="s">
        <v>32</v>
      </c>
      <c r="D16" s="14">
        <v>40385</v>
      </c>
      <c r="E16" s="24" t="s">
        <v>63</v>
      </c>
      <c r="F16" s="17">
        <v>6810</v>
      </c>
      <c r="G16" s="14">
        <v>40407</v>
      </c>
      <c r="H16">
        <v>100446</v>
      </c>
      <c r="I16" s="18">
        <v>40410</v>
      </c>
      <c r="K16" s="20"/>
      <c r="O16" s="14"/>
    </row>
    <row r="17" spans="1:15" ht="15">
      <c r="A17">
        <v>39024</v>
      </c>
      <c r="B17" t="s">
        <v>64</v>
      </c>
      <c r="C17" t="s">
        <v>30</v>
      </c>
      <c r="D17" s="14">
        <v>40413</v>
      </c>
      <c r="E17" s="24">
        <v>7084962</v>
      </c>
      <c r="F17" s="17">
        <v>3359.04</v>
      </c>
      <c r="G17" s="14">
        <v>40420</v>
      </c>
      <c r="H17">
        <v>100446</v>
      </c>
      <c r="I17" s="18">
        <v>40423</v>
      </c>
      <c r="K17" s="17"/>
      <c r="O17" s="14"/>
    </row>
    <row r="18" spans="1:15" ht="15">
      <c r="A18">
        <v>39025</v>
      </c>
      <c r="B18" t="s">
        <v>65</v>
      </c>
      <c r="C18" t="s">
        <v>30</v>
      </c>
      <c r="D18" s="14">
        <v>40413</v>
      </c>
      <c r="E18" s="24">
        <v>7084964</v>
      </c>
      <c r="F18" s="17">
        <v>30495.04</v>
      </c>
      <c r="G18" s="14">
        <v>40420</v>
      </c>
      <c r="H18">
        <v>100446</v>
      </c>
      <c r="I18" s="18">
        <v>40423</v>
      </c>
      <c r="O18" s="14"/>
    </row>
    <row r="19" spans="1:15" ht="15">
      <c r="A19">
        <v>39026</v>
      </c>
      <c r="B19" t="s">
        <v>62</v>
      </c>
      <c r="C19" t="s">
        <v>32</v>
      </c>
      <c r="D19" s="14">
        <v>40410</v>
      </c>
      <c r="E19" s="24" t="s">
        <v>66</v>
      </c>
      <c r="F19" s="17">
        <v>2381</v>
      </c>
      <c r="G19" s="14">
        <v>40420</v>
      </c>
      <c r="H19">
        <v>100446</v>
      </c>
      <c r="I19" s="18">
        <v>40423</v>
      </c>
      <c r="J19" s="17"/>
      <c r="K19" s="17"/>
      <c r="O19" s="14"/>
    </row>
    <row r="20" spans="1:15" ht="15">
      <c r="A20">
        <v>39294</v>
      </c>
      <c r="B20" t="s">
        <v>60</v>
      </c>
      <c r="C20" t="s">
        <v>31</v>
      </c>
      <c r="D20" s="14">
        <v>40421</v>
      </c>
      <c r="E20" s="24" t="s">
        <v>67</v>
      </c>
      <c r="F20" s="17">
        <v>358997.74</v>
      </c>
      <c r="G20" s="14">
        <v>40436</v>
      </c>
      <c r="H20">
        <v>100446</v>
      </c>
      <c r="I20" s="18">
        <v>40437</v>
      </c>
      <c r="O20" s="14"/>
    </row>
    <row r="21" spans="1:15" ht="15">
      <c r="A21">
        <v>39511</v>
      </c>
      <c r="B21" t="s">
        <v>68</v>
      </c>
      <c r="C21" t="s">
        <v>30</v>
      </c>
      <c r="D21" s="14">
        <v>40441</v>
      </c>
      <c r="E21" s="24" t="s">
        <v>69</v>
      </c>
      <c r="F21" s="17">
        <v>2519.94</v>
      </c>
      <c r="G21" s="14">
        <v>40449</v>
      </c>
      <c r="H21">
        <v>100446</v>
      </c>
      <c r="I21" s="18">
        <v>40452</v>
      </c>
      <c r="O21" s="14"/>
    </row>
    <row r="22" spans="1:15" ht="15">
      <c r="A22">
        <v>39524</v>
      </c>
      <c r="B22" t="s">
        <v>62</v>
      </c>
      <c r="C22" t="s">
        <v>32</v>
      </c>
      <c r="D22" s="14">
        <v>40436</v>
      </c>
      <c r="E22" s="24" t="s">
        <v>70</v>
      </c>
      <c r="F22" s="17">
        <v>4064.75</v>
      </c>
      <c r="G22" s="14">
        <v>40449</v>
      </c>
      <c r="H22">
        <v>100446</v>
      </c>
      <c r="I22" s="18">
        <v>40452</v>
      </c>
      <c r="O22" s="14"/>
    </row>
    <row r="23" spans="4:15" ht="15">
      <c r="D23" s="14"/>
      <c r="F23" s="19">
        <f>SUM(F11:F22)</f>
        <v>684355.4899999999</v>
      </c>
      <c r="G23" s="14"/>
      <c r="I23" s="18"/>
      <c r="K23" s="17"/>
      <c r="O23" s="14"/>
    </row>
    <row r="24" spans="4:15" ht="15">
      <c r="D24" s="14"/>
      <c r="F24" s="22"/>
      <c r="G24" s="14"/>
      <c r="I24" s="18"/>
      <c r="K24" s="17"/>
      <c r="O24" s="14"/>
    </row>
    <row r="25" spans="1:15" ht="15">
      <c r="A25">
        <v>39515</v>
      </c>
      <c r="B25" t="s">
        <v>71</v>
      </c>
      <c r="C25" t="s">
        <v>53</v>
      </c>
      <c r="D25" s="14">
        <v>40441</v>
      </c>
      <c r="E25">
        <v>7086747</v>
      </c>
      <c r="F25">
        <v>799.27</v>
      </c>
      <c r="G25" s="14">
        <v>40449</v>
      </c>
      <c r="H25">
        <v>100676</v>
      </c>
      <c r="I25" s="18">
        <v>40452</v>
      </c>
      <c r="J25" t="s">
        <v>105</v>
      </c>
      <c r="O25" s="14"/>
    </row>
    <row r="26" spans="4:15" ht="15">
      <c r="D26" s="14"/>
      <c r="F26" s="19">
        <f>SUM(F25)</f>
        <v>799.27</v>
      </c>
      <c r="G26" s="14"/>
      <c r="I26" s="18"/>
      <c r="O26" s="14"/>
    </row>
    <row r="27" spans="4:15" ht="15">
      <c r="D27" s="14"/>
      <c r="F27" s="17"/>
      <c r="G27" s="14"/>
      <c r="I27" s="18"/>
      <c r="K27" s="17"/>
      <c r="O27" s="14"/>
    </row>
    <row r="28" spans="1:15" ht="15">
      <c r="A28">
        <v>38981</v>
      </c>
      <c r="B28" t="s">
        <v>72</v>
      </c>
      <c r="C28" t="s">
        <v>35</v>
      </c>
      <c r="D28" s="14">
        <v>40413</v>
      </c>
      <c r="E28" t="s">
        <v>73</v>
      </c>
      <c r="F28" s="17">
        <v>134471.25</v>
      </c>
      <c r="G28" s="14">
        <v>40415</v>
      </c>
      <c r="H28">
        <v>101024</v>
      </c>
      <c r="I28" s="18">
        <v>40416</v>
      </c>
      <c r="O28" s="14"/>
    </row>
    <row r="29" spans="4:15" ht="15">
      <c r="D29" s="14"/>
      <c r="F29" s="19">
        <f>SUM(F28)</f>
        <v>134471.25</v>
      </c>
      <c r="G29" s="14"/>
      <c r="I29" s="18"/>
      <c r="O29" s="14"/>
    </row>
    <row r="30" spans="4:15" ht="15">
      <c r="D30" s="14"/>
      <c r="F30" s="17"/>
      <c r="G30" s="14"/>
      <c r="I30" s="18"/>
      <c r="O30" s="14"/>
    </row>
    <row r="31" spans="1:15" ht="15">
      <c r="A31">
        <v>38811</v>
      </c>
      <c r="B31" t="s">
        <v>74</v>
      </c>
      <c r="C31" t="s">
        <v>36</v>
      </c>
      <c r="D31" s="14">
        <v>40401</v>
      </c>
      <c r="E31" t="s">
        <v>75</v>
      </c>
      <c r="F31" s="17">
        <v>43198</v>
      </c>
      <c r="G31" s="14">
        <v>40407</v>
      </c>
      <c r="H31">
        <v>101312</v>
      </c>
      <c r="I31" s="18">
        <v>40410</v>
      </c>
      <c r="O31" s="14"/>
    </row>
    <row r="32" spans="4:15" ht="15">
      <c r="D32" s="14"/>
      <c r="F32" s="19">
        <f>SUM(F31)</f>
        <v>43198</v>
      </c>
      <c r="G32" s="14"/>
      <c r="I32" s="18"/>
      <c r="O32" s="14"/>
    </row>
    <row r="33" spans="4:15" ht="15">
      <c r="D33" s="14"/>
      <c r="F33" s="17"/>
      <c r="G33" s="14"/>
      <c r="I33" s="18"/>
      <c r="O33" s="14"/>
    </row>
    <row r="34" spans="1:15" ht="15">
      <c r="A34">
        <v>38806</v>
      </c>
      <c r="B34" t="s">
        <v>76</v>
      </c>
      <c r="C34" t="s">
        <v>37</v>
      </c>
      <c r="D34" s="14">
        <v>40360</v>
      </c>
      <c r="E34" t="s">
        <v>77</v>
      </c>
      <c r="F34" s="17">
        <v>2768.85</v>
      </c>
      <c r="G34" s="14">
        <v>40401</v>
      </c>
      <c r="H34">
        <v>101323</v>
      </c>
      <c r="I34" s="18">
        <v>40402</v>
      </c>
      <c r="O34" s="14"/>
    </row>
    <row r="35" spans="1:15" ht="15">
      <c r="A35">
        <v>38982</v>
      </c>
      <c r="B35" t="s">
        <v>78</v>
      </c>
      <c r="C35" t="s">
        <v>35</v>
      </c>
      <c r="D35" s="14">
        <v>40404</v>
      </c>
      <c r="E35" t="s">
        <v>79</v>
      </c>
      <c r="F35" s="17">
        <v>92999.53</v>
      </c>
      <c r="G35" s="14">
        <v>40415</v>
      </c>
      <c r="H35">
        <v>101323</v>
      </c>
      <c r="I35" s="18">
        <v>40416</v>
      </c>
      <c r="O35" s="14"/>
    </row>
    <row r="36" spans="1:15" ht="15">
      <c r="A36">
        <v>39147</v>
      </c>
      <c r="B36" t="s">
        <v>80</v>
      </c>
      <c r="C36" t="s">
        <v>37</v>
      </c>
      <c r="D36" s="14">
        <v>40391</v>
      </c>
      <c r="E36" t="s">
        <v>81</v>
      </c>
      <c r="F36" s="17">
        <v>4044.86</v>
      </c>
      <c r="G36" s="14">
        <v>40429</v>
      </c>
      <c r="H36">
        <v>101323</v>
      </c>
      <c r="I36" s="18">
        <v>40430</v>
      </c>
      <c r="O36" s="14"/>
    </row>
    <row r="37" spans="1:15" ht="15">
      <c r="A37">
        <v>39506</v>
      </c>
      <c r="B37" t="s">
        <v>82</v>
      </c>
      <c r="C37" t="s">
        <v>37</v>
      </c>
      <c r="D37" s="14">
        <v>40422</v>
      </c>
      <c r="E37" t="s">
        <v>83</v>
      </c>
      <c r="F37">
        <v>651.4</v>
      </c>
      <c r="G37" s="14">
        <v>40449</v>
      </c>
      <c r="H37">
        <v>101323</v>
      </c>
      <c r="I37" s="18">
        <v>40452</v>
      </c>
      <c r="O37" s="14"/>
    </row>
    <row r="38" spans="4:15" ht="15">
      <c r="D38" s="14"/>
      <c r="F38" s="19">
        <f>SUM(F34:F37)</f>
        <v>100464.64</v>
      </c>
      <c r="G38" s="14"/>
      <c r="I38" s="18"/>
      <c r="O38" s="14"/>
    </row>
    <row r="39" spans="4:15" ht="15">
      <c r="D39" s="14"/>
      <c r="F39" s="17"/>
      <c r="G39" s="14"/>
      <c r="I39" s="18"/>
      <c r="O39" s="14"/>
    </row>
    <row r="40" spans="1:15" ht="15.75" customHeight="1">
      <c r="A40">
        <v>39412</v>
      </c>
      <c r="B40" t="s">
        <v>84</v>
      </c>
      <c r="C40" t="s">
        <v>85</v>
      </c>
      <c r="D40" s="14">
        <v>40395</v>
      </c>
      <c r="E40">
        <v>26849</v>
      </c>
      <c r="F40" s="17">
        <v>10019.28</v>
      </c>
      <c r="G40" s="14">
        <v>40443</v>
      </c>
      <c r="H40">
        <v>101332</v>
      </c>
      <c r="I40" s="18">
        <v>40445</v>
      </c>
      <c r="O40" s="14"/>
    </row>
    <row r="41" spans="1:15" ht="15.75" customHeight="1">
      <c r="A41">
        <v>39413</v>
      </c>
      <c r="B41" t="s">
        <v>86</v>
      </c>
      <c r="C41" t="s">
        <v>85</v>
      </c>
      <c r="D41" s="14">
        <v>40428</v>
      </c>
      <c r="E41">
        <v>26938</v>
      </c>
      <c r="F41" s="17">
        <v>6679.52</v>
      </c>
      <c r="G41" s="14">
        <v>40443</v>
      </c>
      <c r="H41">
        <v>101332</v>
      </c>
      <c r="I41" s="18">
        <v>40445</v>
      </c>
      <c r="J41" t="s">
        <v>104</v>
      </c>
      <c r="O41" s="14"/>
    </row>
    <row r="42" spans="4:15" ht="15.75" customHeight="1">
      <c r="D42" s="14"/>
      <c r="F42" s="19">
        <f>SUM(F40:F41)</f>
        <v>16698.800000000003</v>
      </c>
      <c r="G42" s="14"/>
      <c r="I42" s="18"/>
      <c r="O42" s="14"/>
    </row>
    <row r="43" spans="4:15" ht="15.75" customHeight="1">
      <c r="D43" s="14"/>
      <c r="F43" s="22"/>
      <c r="G43" s="14"/>
      <c r="I43" s="18"/>
      <c r="O43" s="14"/>
    </row>
    <row r="44" spans="1:15" ht="15">
      <c r="A44">
        <v>38980</v>
      </c>
      <c r="B44" t="s">
        <v>87</v>
      </c>
      <c r="C44" t="s">
        <v>88</v>
      </c>
      <c r="D44" s="14">
        <v>40403</v>
      </c>
      <c r="E44" t="s">
        <v>89</v>
      </c>
      <c r="F44" s="17">
        <v>153229.5</v>
      </c>
      <c r="G44" s="14">
        <v>40415</v>
      </c>
      <c r="H44">
        <v>101538</v>
      </c>
      <c r="I44" s="18">
        <v>40416</v>
      </c>
      <c r="O44" s="14"/>
    </row>
    <row r="45" spans="1:15" ht="15">
      <c r="A45">
        <v>39293</v>
      </c>
      <c r="B45" t="s">
        <v>90</v>
      </c>
      <c r="C45" t="s">
        <v>91</v>
      </c>
      <c r="D45" s="14">
        <v>40429</v>
      </c>
      <c r="E45">
        <v>51265</v>
      </c>
      <c r="F45" s="17">
        <v>1200</v>
      </c>
      <c r="G45" s="14">
        <v>40436</v>
      </c>
      <c r="H45">
        <v>101538</v>
      </c>
      <c r="I45" s="18">
        <v>40437</v>
      </c>
      <c r="O45" s="14"/>
    </row>
    <row r="46" spans="4:15" ht="15">
      <c r="D46" s="14"/>
      <c r="F46" s="19">
        <f>SUM(F44:F45)</f>
        <v>154429.5</v>
      </c>
      <c r="G46" s="14"/>
      <c r="I46" s="18"/>
      <c r="O46" s="14"/>
    </row>
    <row r="47" spans="4:15" ht="15">
      <c r="D47" s="14"/>
      <c r="F47" s="17"/>
      <c r="G47" s="14"/>
      <c r="I47" s="18"/>
      <c r="O47" s="14"/>
    </row>
    <row r="48" spans="1:15" ht="15">
      <c r="A48">
        <v>39503</v>
      </c>
      <c r="B48" t="s">
        <v>92</v>
      </c>
      <c r="C48" t="s">
        <v>93</v>
      </c>
      <c r="D48" s="14">
        <v>40441</v>
      </c>
      <c r="E48" t="s">
        <v>94</v>
      </c>
      <c r="F48" s="17">
        <v>94806.54</v>
      </c>
      <c r="G48" s="14">
        <v>40449</v>
      </c>
      <c r="H48">
        <v>101549</v>
      </c>
      <c r="I48" s="18">
        <v>40452</v>
      </c>
      <c r="J48" t="s">
        <v>106</v>
      </c>
      <c r="O48" s="14"/>
    </row>
    <row r="49" spans="4:15" ht="15">
      <c r="D49" s="14"/>
      <c r="F49" s="19">
        <f>SUM(F48)</f>
        <v>94806.54</v>
      </c>
      <c r="G49" s="14"/>
      <c r="I49" s="18"/>
      <c r="O49" s="14"/>
    </row>
    <row r="50" spans="4:15" ht="15">
      <c r="D50" s="14"/>
      <c r="F50" s="17"/>
      <c r="G50" s="14"/>
      <c r="I50" s="18"/>
      <c r="O50" s="14"/>
    </row>
    <row r="51" spans="1:15" ht="15">
      <c r="A51">
        <v>38657</v>
      </c>
      <c r="B51" t="s">
        <v>95</v>
      </c>
      <c r="C51" t="s">
        <v>96</v>
      </c>
      <c r="D51" s="14">
        <v>40385</v>
      </c>
      <c r="E51">
        <v>16321</v>
      </c>
      <c r="F51" s="17">
        <v>1834.34</v>
      </c>
      <c r="G51" s="14">
        <v>40394</v>
      </c>
      <c r="H51">
        <v>101562</v>
      </c>
      <c r="I51" s="18">
        <v>40395</v>
      </c>
      <c r="O51" s="14"/>
    </row>
    <row r="52" spans="1:15" ht="15">
      <c r="A52">
        <v>39522</v>
      </c>
      <c r="B52" t="s">
        <v>97</v>
      </c>
      <c r="C52" t="s">
        <v>98</v>
      </c>
      <c r="D52" s="14">
        <v>40430</v>
      </c>
      <c r="E52">
        <v>62</v>
      </c>
      <c r="F52" s="17">
        <v>1665</v>
      </c>
      <c r="G52" s="14">
        <v>40449</v>
      </c>
      <c r="H52">
        <v>101562</v>
      </c>
      <c r="I52" s="18">
        <v>40452</v>
      </c>
      <c r="O52" s="14"/>
    </row>
    <row r="53" spans="4:15" ht="15">
      <c r="D53" s="14"/>
      <c r="F53" s="19">
        <f>SUM(F51:F52)</f>
        <v>3499.34</v>
      </c>
      <c r="G53" s="14"/>
      <c r="I53" s="18"/>
      <c r="O53" s="14"/>
    </row>
    <row r="54" spans="4:15" ht="15">
      <c r="D54" s="14"/>
      <c r="F54" s="17"/>
      <c r="G54" s="14"/>
      <c r="I54" s="18"/>
      <c r="O54" s="14"/>
    </row>
    <row r="55" spans="1:15" ht="15">
      <c r="A55">
        <v>38807</v>
      </c>
      <c r="B55" t="s">
        <v>99</v>
      </c>
      <c r="C55" t="s">
        <v>100</v>
      </c>
      <c r="D55" s="14">
        <v>40386</v>
      </c>
      <c r="E55">
        <v>129223</v>
      </c>
      <c r="F55" s="17">
        <v>1392</v>
      </c>
      <c r="G55" s="14">
        <v>40401</v>
      </c>
      <c r="H55">
        <v>101565</v>
      </c>
      <c r="I55" s="18">
        <v>40402</v>
      </c>
      <c r="K55" s="17"/>
      <c r="O55" s="14"/>
    </row>
    <row r="56" spans="1:15" ht="15">
      <c r="A56">
        <v>39139</v>
      </c>
      <c r="B56" t="s">
        <v>101</v>
      </c>
      <c r="C56" t="s">
        <v>100</v>
      </c>
      <c r="D56" s="14">
        <v>40421</v>
      </c>
      <c r="E56">
        <v>129862</v>
      </c>
      <c r="F56" s="17">
        <v>20046.37</v>
      </c>
      <c r="G56" s="14">
        <v>40429</v>
      </c>
      <c r="H56">
        <v>101565</v>
      </c>
      <c r="I56" s="18">
        <v>40430</v>
      </c>
      <c r="O56" s="14"/>
    </row>
    <row r="57" ht="15">
      <c r="F57" s="19">
        <f>SUM(F55:F56)</f>
        <v>21438.37</v>
      </c>
    </row>
    <row r="59" spans="1:15" ht="15">
      <c r="A59">
        <v>39328</v>
      </c>
      <c r="B59" t="s">
        <v>102</v>
      </c>
      <c r="C59" t="s">
        <v>103</v>
      </c>
      <c r="D59" s="14">
        <v>40407</v>
      </c>
      <c r="E59">
        <v>216307</v>
      </c>
      <c r="F59" s="17">
        <v>25160.25</v>
      </c>
      <c r="G59" s="14">
        <v>40442</v>
      </c>
      <c r="H59">
        <v>101690</v>
      </c>
      <c r="I59" s="18">
        <v>40445</v>
      </c>
      <c r="O59" s="14"/>
    </row>
    <row r="60" ht="15">
      <c r="F60" s="19">
        <f>SUM(F59)</f>
        <v>25160.25</v>
      </c>
    </row>
    <row r="62" ht="15">
      <c r="F62" s="17">
        <f>F60+F57+F53+F49+F46+F42+F38+F32+F29+F26+F23+F9+F6+F3</f>
        <v>1672959.0899999996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pwnmu</dc:creator>
  <cp:keywords/>
  <dc:description/>
  <cp:lastModifiedBy>Miller, Terri</cp:lastModifiedBy>
  <cp:lastPrinted>2010-10-12T18:54:50Z</cp:lastPrinted>
  <dcterms:created xsi:type="dcterms:W3CDTF">2010-07-13T20:22:44Z</dcterms:created>
  <dcterms:modified xsi:type="dcterms:W3CDTF">2010-10-21T15:17:50Z</dcterms:modified>
  <cp:category/>
  <cp:version/>
  <cp:contentType/>
  <cp:contentStatus/>
</cp:coreProperties>
</file>