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'Sheet1'!$A$1:$AR$41</definedName>
  </definedNames>
  <calcPr calcId="125725"/>
</workbook>
</file>

<file path=xl/sharedStrings.xml><?xml version="1.0" encoding="utf-8"?>
<sst xmlns="http://schemas.openxmlformats.org/spreadsheetml/2006/main" count="44" uniqueCount="30">
  <si>
    <t>LAKE COUNTY ELECTED OFFICIALS' SALARIES</t>
  </si>
  <si>
    <t>Office</t>
  </si>
  <si>
    <t xml:space="preserve"> $10/$11</t>
  </si>
  <si>
    <t xml:space="preserve"> $10/$12</t>
  </si>
  <si>
    <t>Circuit Clerk:</t>
  </si>
  <si>
    <t>Coroner</t>
  </si>
  <si>
    <t>County Clerk:</t>
  </si>
  <si>
    <t>Recorder</t>
  </si>
  <si>
    <t>Sheriff:</t>
  </si>
  <si>
    <t>Treasurer</t>
  </si>
  <si>
    <t>Total Compensation</t>
  </si>
  <si>
    <t>Supv. of Safety**</t>
  </si>
  <si>
    <t>**  The County Board may establish a salary for the Supervisor of Safety.  The cap of $4,500 previously set in State Statute has expired.</t>
  </si>
  <si>
    <t>4% for Years 1 &amp;2, 3.75% for Years 3 &amp; 4</t>
  </si>
  <si>
    <t>Chairman</t>
  </si>
  <si>
    <t>Liquor Commissioner Stipend</t>
  </si>
  <si>
    <t>Regl Supt of Schools:  ***</t>
  </si>
  <si>
    <t>Term beginning Dec. 2010</t>
  </si>
  <si>
    <t>0% for 2011 &amp; 2012, 2% for years 2013 &amp; 2014</t>
  </si>
  <si>
    <t>Board Member (Two year term ending 2012)</t>
  </si>
  <si>
    <t>4% for 2009 &amp; 2010, 3.75% for 2011 &amp; 2012</t>
  </si>
  <si>
    <t>Term beginning Dec. 2012</t>
  </si>
  <si>
    <t>Board Member (Four year term ending 2012)</t>
  </si>
  <si>
    <t>Board Member (Pursuant to Ord. approved June 14, 2011)</t>
  </si>
  <si>
    <t>Two Year Term</t>
  </si>
  <si>
    <t>Four Year Term</t>
  </si>
  <si>
    <t xml:space="preserve">*   Approved an auto allowance of $500/month for the Board Chair in 2008 and again in 2011 (as part of reapportionment).  </t>
  </si>
  <si>
    <t>***  Regional Superintendent of School's salary year is from August 1 to July 31.  The State pays $104,616 with the County providing the remainder.</t>
  </si>
  <si>
    <t>Reduction then 2% increase in 2014 and freeze in 2015 &amp; 16</t>
  </si>
  <si>
    <t>As recommended by F&amp;A Committee - April 25, 2012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</si>
</sst>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"/>
  </numFmts>
  <fonts count="10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2" fillId="0" borderId="0" xfId="0" applyFont="1"/>
    <xf numFmtId="0" fontId="2" fillId="0" borderId="0" xfId="0" applyFont="1"/>
    <xf numFmtId="0" fontId="0" fillId="0" borderId="0" xfId="0" applyFont="1"/>
    <xf numFmtId="164" fontId="1" fillId="0" borderId="0" xfId="0" applyNumberFormat="1" applyFont="1"/>
    <xf numFmtId="164" fontId="1" fillId="2" borderId="0" xfId="0" applyNumberFormat="1" applyFont="1" applyFill="1"/>
    <xf numFmtId="0" fontId="1" fillId="2" borderId="0" xfId="0" applyFont="1" applyFill="1"/>
    <xf numFmtId="0" fontId="2" fillId="2" borderId="0" xfId="0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2" fillId="3" borderId="0" xfId="0" applyNumberFormat="1" applyFont="1" applyFill="1"/>
    <xf numFmtId="164" fontId="1" fillId="3" borderId="0" xfId="0" applyNumberFormat="1" applyFont="1" applyFill="1"/>
    <xf numFmtId="0" fontId="1" fillId="3" borderId="0" xfId="0" applyFont="1" applyFill="1"/>
    <xf numFmtId="164" fontId="1" fillId="3" borderId="0" xfId="0" applyNumberFormat="1" applyFont="1" applyFill="1"/>
    <xf numFmtId="0" fontId="2" fillId="3" borderId="0" xfId="0" applyFont="1" applyFill="1"/>
    <xf numFmtId="0" fontId="2" fillId="3" borderId="0" xfId="0" applyFont="1" applyFill="1"/>
    <xf numFmtId="0" fontId="1" fillId="3" borderId="0" xfId="0" applyFont="1" applyFill="1"/>
    <xf numFmtId="164" fontId="2" fillId="0" borderId="1" xfId="16" applyNumberFormat="1" applyFont="1" applyBorder="1"/>
    <xf numFmtId="164" fontId="1" fillId="3" borderId="1" xfId="0" applyNumberFormat="1" applyFont="1" applyFill="1" applyBorder="1"/>
    <xf numFmtId="164" fontId="1" fillId="0" borderId="1" xfId="0" applyNumberFormat="1" applyFont="1" applyBorder="1"/>
    <xf numFmtId="164" fontId="1" fillId="0" borderId="0" xfId="16" applyNumberFormat="1" applyFont="1" applyAlignment="1">
      <alignment horizontal="right"/>
    </xf>
    <xf numFmtId="164" fontId="1" fillId="0" borderId="0" xfId="16" applyNumberFormat="1" applyFont="1"/>
    <xf numFmtId="164" fontId="1" fillId="0" borderId="1" xfId="16" applyNumberFormat="1" applyFont="1" applyBorder="1"/>
    <xf numFmtId="164" fontId="2" fillId="2" borderId="0" xfId="0" applyNumberFormat="1" applyFont="1" applyFill="1"/>
    <xf numFmtId="164" fontId="7" fillId="2" borderId="0" xfId="0" applyNumberFormat="1" applyFont="1" applyFill="1"/>
    <xf numFmtId="164" fontId="2" fillId="3" borderId="0" xfId="0" applyNumberFormat="1" applyFont="1" applyFill="1"/>
    <xf numFmtId="164" fontId="1" fillId="3" borderId="0" xfId="0" applyNumberFormat="1" applyFont="1" applyFill="1" applyAlignment="1">
      <alignment wrapText="1"/>
    </xf>
    <xf numFmtId="0" fontId="0" fillId="3" borderId="0" xfId="0" applyFont="1" applyFill="1"/>
    <xf numFmtId="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9" fontId="1" fillId="3" borderId="0" xfId="0" applyNumberFormat="1" applyFont="1" applyFill="1"/>
    <xf numFmtId="0" fontId="9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2"/>
  <sheetViews>
    <sheetView tabSelected="1" zoomScale="80" zoomScaleNormal="80" zoomScaleSheetLayoutView="100" workbookViewId="0" topLeftCell="A1">
      <pane ySplit="6" topLeftCell="A7" activePane="bottomLeft" state="frozen"/>
      <selection pane="bottomLeft" activeCell="AI46" sqref="AI46"/>
    </sheetView>
  </sheetViews>
  <sheetFormatPr defaultColWidth="9.140625" defaultRowHeight="12.75"/>
  <cols>
    <col min="1" max="1" width="2.57421875" style="1" customWidth="1"/>
    <col min="2" max="2" width="41.421875" style="1" customWidth="1"/>
    <col min="3" max="23" width="9.140625" style="1" hidden="1" customWidth="1"/>
    <col min="24" max="24" width="0.13671875" style="1" hidden="1" customWidth="1"/>
    <col min="25" max="26" width="9.140625" style="1" hidden="1" customWidth="1"/>
    <col min="27" max="27" width="0.13671875" style="1" hidden="1" customWidth="1"/>
    <col min="28" max="28" width="11.8515625" style="1" hidden="1" customWidth="1"/>
    <col min="29" max="29" width="0.13671875" style="1" hidden="1" customWidth="1"/>
    <col min="30" max="30" width="1.28515625" style="1" hidden="1" customWidth="1"/>
    <col min="31" max="31" width="19.57421875" style="1" hidden="1" customWidth="1"/>
    <col min="32" max="32" width="24.7109375" style="1" customWidth="1"/>
    <col min="33" max="36" width="15.57421875" style="1" customWidth="1"/>
    <col min="37" max="37" width="14.00390625" style="1" customWidth="1"/>
    <col min="38" max="38" width="15.00390625" style="1" customWidth="1"/>
    <col min="39" max="39" width="11.421875" style="1" customWidth="1"/>
    <col min="40" max="40" width="12.421875" style="1" bestFit="1" customWidth="1"/>
    <col min="41" max="41" width="12.57421875" style="1" customWidth="1"/>
    <col min="42" max="42" width="44.57421875" style="1" bestFit="1" customWidth="1"/>
    <col min="43" max="16384" width="9.140625" style="1" customWidth="1"/>
  </cols>
  <sheetData>
    <row r="1" spans="2:39" ht="23.25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</row>
    <row r="2" spans="2:39" ht="12.75">
      <c r="B2" s="40" t="s">
        <v>29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</row>
    <row r="3" spans="2:39" ht="14.2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</row>
    <row r="4" spans="2:39" ht="14.2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5"/>
      <c r="AG4" s="13"/>
      <c r="AH4" s="13"/>
      <c r="AI4" s="13"/>
      <c r="AJ4" s="13"/>
      <c r="AK4" s="14"/>
      <c r="AL4" s="12"/>
      <c r="AM4" s="12"/>
    </row>
    <row r="5" spans="2:36" ht="12.7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J5" s="11"/>
    </row>
    <row r="6" spans="1:40" s="5" customFormat="1" ht="15">
      <c r="A6" s="5" t="s">
        <v>1</v>
      </c>
      <c r="C6" s="5">
        <v>1977</v>
      </c>
      <c r="D6" s="5">
        <v>1978</v>
      </c>
      <c r="E6" s="5">
        <v>1979</v>
      </c>
      <c r="F6" s="5">
        <v>1980</v>
      </c>
      <c r="G6" s="5">
        <v>1981</v>
      </c>
      <c r="H6" s="5">
        <v>1982</v>
      </c>
      <c r="I6" s="5">
        <v>1983</v>
      </c>
      <c r="J6" s="5">
        <v>1984</v>
      </c>
      <c r="K6" s="5">
        <v>1985</v>
      </c>
      <c r="L6" s="5">
        <v>1986</v>
      </c>
      <c r="M6" s="5">
        <v>1987</v>
      </c>
      <c r="N6" s="5">
        <v>1988</v>
      </c>
      <c r="O6" s="5">
        <f aca="true" t="shared" si="0" ref="O6:AD6">N6+1</f>
        <v>1989</v>
      </c>
      <c r="P6" s="5">
        <f t="shared" si="0"/>
        <v>1990</v>
      </c>
      <c r="Q6" s="5">
        <f t="shared" si="0"/>
        <v>1991</v>
      </c>
      <c r="R6" s="5">
        <f t="shared" si="0"/>
        <v>1992</v>
      </c>
      <c r="S6" s="5">
        <f t="shared" si="0"/>
        <v>1993</v>
      </c>
      <c r="T6" s="5">
        <f t="shared" si="0"/>
        <v>1994</v>
      </c>
      <c r="U6" s="5">
        <f t="shared" si="0"/>
        <v>1995</v>
      </c>
      <c r="V6" s="5">
        <f t="shared" si="0"/>
        <v>1996</v>
      </c>
      <c r="W6" s="5">
        <f t="shared" si="0"/>
        <v>1997</v>
      </c>
      <c r="X6" s="5">
        <f t="shared" si="0"/>
        <v>1998</v>
      </c>
      <c r="Y6" s="5">
        <f t="shared" si="0"/>
        <v>1999</v>
      </c>
      <c r="Z6" s="5">
        <f t="shared" si="0"/>
        <v>2000</v>
      </c>
      <c r="AA6" s="5">
        <f t="shared" si="0"/>
        <v>2001</v>
      </c>
      <c r="AB6" s="5">
        <f t="shared" si="0"/>
        <v>2002</v>
      </c>
      <c r="AC6" s="5">
        <f t="shared" si="0"/>
        <v>2003</v>
      </c>
      <c r="AD6" s="5">
        <f t="shared" si="0"/>
        <v>2004</v>
      </c>
      <c r="AE6" s="5">
        <v>2007</v>
      </c>
      <c r="AF6" s="5">
        <v>2008</v>
      </c>
      <c r="AG6" s="5">
        <v>2009</v>
      </c>
      <c r="AH6" s="5">
        <v>2010</v>
      </c>
      <c r="AI6" s="5">
        <v>2011</v>
      </c>
      <c r="AJ6" s="5">
        <v>2012</v>
      </c>
      <c r="AK6" s="5">
        <v>2013</v>
      </c>
      <c r="AL6" s="5">
        <v>2014</v>
      </c>
      <c r="AM6" s="5">
        <v>2015</v>
      </c>
      <c r="AN6" s="5">
        <v>2016</v>
      </c>
    </row>
    <row r="8" spans="1:38" ht="15">
      <c r="A8" s="3" t="s">
        <v>14</v>
      </c>
      <c r="B8" s="2"/>
      <c r="C8" s="2"/>
      <c r="D8" s="2"/>
      <c r="E8" s="2"/>
      <c r="F8" s="2"/>
      <c r="G8" s="2">
        <f>SUM(G9:G9)</f>
        <v>10000</v>
      </c>
      <c r="H8" s="2">
        <v>22500</v>
      </c>
      <c r="I8" s="2">
        <v>25500</v>
      </c>
      <c r="J8" s="2">
        <v>27500</v>
      </c>
      <c r="K8" s="2">
        <v>30500</v>
      </c>
      <c r="L8" s="2">
        <v>31500</v>
      </c>
      <c r="M8" s="2">
        <f aca="true" t="shared" si="1" ref="M8:T8">SUM(M9:M9)</f>
        <v>17000</v>
      </c>
      <c r="N8" s="2">
        <f t="shared" si="1"/>
        <v>18000</v>
      </c>
      <c r="O8" s="2">
        <f t="shared" si="1"/>
        <v>19000</v>
      </c>
      <c r="P8" s="2">
        <f t="shared" si="1"/>
        <v>20000</v>
      </c>
      <c r="Q8" s="2">
        <f t="shared" si="1"/>
        <v>22000</v>
      </c>
      <c r="R8" s="2">
        <f t="shared" si="1"/>
        <v>23000</v>
      </c>
      <c r="S8" s="2">
        <f t="shared" si="1"/>
        <v>24000</v>
      </c>
      <c r="T8" s="2">
        <f t="shared" si="1"/>
        <v>25000</v>
      </c>
      <c r="U8" s="2">
        <v>52000</v>
      </c>
      <c r="V8" s="2">
        <v>53000</v>
      </c>
      <c r="W8" s="2">
        <v>54000</v>
      </c>
      <c r="X8" s="2">
        <v>55000</v>
      </c>
      <c r="Y8" s="2" t="e">
        <f>Y9+#REF!</f>
        <v>#REF!</v>
      </c>
      <c r="Z8" s="2" t="e">
        <f>Z9+#REF!</f>
        <v>#REF!</v>
      </c>
      <c r="AA8" s="2" t="e">
        <f>AA9+#REF!</f>
        <v>#REF!</v>
      </c>
      <c r="AB8" s="2" t="e">
        <f>AB9+#REF!</f>
        <v>#REF!</v>
      </c>
      <c r="AC8" s="2" t="e">
        <f>AC9+#REF!</f>
        <v>#REF!</v>
      </c>
      <c r="AD8" s="2" t="e">
        <f>AD9+#REF!</f>
        <v>#REF!</v>
      </c>
      <c r="AE8" s="2">
        <v>72800</v>
      </c>
      <c r="AF8" s="2">
        <v>75712</v>
      </c>
      <c r="AG8" s="2">
        <v>78740</v>
      </c>
      <c r="AH8" s="2">
        <v>81890</v>
      </c>
      <c r="AI8" s="26">
        <v>81890</v>
      </c>
      <c r="AJ8" s="27">
        <v>81890</v>
      </c>
      <c r="AK8" s="3">
        <v>81890</v>
      </c>
      <c r="AL8" s="3">
        <v>81890</v>
      </c>
    </row>
    <row r="9" spans="1:38" ht="15.75" thickBot="1">
      <c r="A9" s="2" t="s">
        <v>15</v>
      </c>
      <c r="B9" s="2"/>
      <c r="C9" s="2"/>
      <c r="D9" s="2"/>
      <c r="E9" s="2"/>
      <c r="F9" s="2"/>
      <c r="G9" s="2">
        <v>10000</v>
      </c>
      <c r="H9" s="2">
        <v>10000</v>
      </c>
      <c r="I9" s="2">
        <v>13000</v>
      </c>
      <c r="J9" s="2">
        <v>14000</v>
      </c>
      <c r="K9" s="2">
        <v>15000</v>
      </c>
      <c r="L9" s="2">
        <v>16000</v>
      </c>
      <c r="M9" s="2">
        <v>17000</v>
      </c>
      <c r="N9" s="2">
        <v>18000</v>
      </c>
      <c r="O9" s="2">
        <v>19000</v>
      </c>
      <c r="P9" s="2">
        <v>20000</v>
      </c>
      <c r="Q9" s="2">
        <v>22000</v>
      </c>
      <c r="R9" s="2">
        <v>23000</v>
      </c>
      <c r="S9" s="2">
        <v>24000</v>
      </c>
      <c r="T9" s="2">
        <v>25000</v>
      </c>
      <c r="U9" s="2">
        <v>26000</v>
      </c>
      <c r="V9" s="2">
        <v>27000</v>
      </c>
      <c r="W9" s="2">
        <v>28000</v>
      </c>
      <c r="X9" s="2">
        <v>29000</v>
      </c>
      <c r="Y9" s="2">
        <v>29000</v>
      </c>
      <c r="Z9" s="2">
        <v>29000</v>
      </c>
      <c r="AA9" s="2">
        <v>30000</v>
      </c>
      <c r="AB9" s="2">
        <v>31000</v>
      </c>
      <c r="AC9" s="2">
        <v>32000</v>
      </c>
      <c r="AD9" s="2">
        <v>33000</v>
      </c>
      <c r="AE9" s="2"/>
      <c r="AF9" s="2"/>
      <c r="AG9" s="25">
        <v>3000</v>
      </c>
      <c r="AH9" s="25">
        <v>3000</v>
      </c>
      <c r="AI9" s="28">
        <v>3000</v>
      </c>
      <c r="AJ9" s="28">
        <v>3000</v>
      </c>
      <c r="AK9" s="23">
        <v>3000</v>
      </c>
      <c r="AL9" s="23">
        <v>3000</v>
      </c>
    </row>
    <row r="10" spans="1:38" s="4" customFormat="1" ht="15.75" thickTop="1">
      <c r="A10" s="2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F10" s="3"/>
      <c r="AG10" s="2">
        <f>SUM(AG8:AG9)</f>
        <v>81740</v>
      </c>
      <c r="AH10" s="2">
        <f>SUM(AH8:AH9)</f>
        <v>84890</v>
      </c>
      <c r="AI10" s="2">
        <f>AH10</f>
        <v>84890</v>
      </c>
      <c r="AJ10" s="2">
        <f>AI10</f>
        <v>84890</v>
      </c>
      <c r="AK10" s="3">
        <f>SUM(AK8:AK9)</f>
        <v>84890</v>
      </c>
      <c r="AL10" s="3">
        <f>SUM(AL8:AL9)</f>
        <v>84890</v>
      </c>
    </row>
    <row r="11" spans="1:32" s="4" customFormat="1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F11" s="3"/>
    </row>
    <row r="12" spans="1:38" s="4" customFormat="1" ht="15">
      <c r="A12" s="1" t="s">
        <v>22</v>
      </c>
      <c r="B12" s="2"/>
      <c r="C12" s="2"/>
      <c r="D12" s="2"/>
      <c r="E12" s="2"/>
      <c r="F12" s="2"/>
      <c r="G12" s="2" t="s">
        <v>2</v>
      </c>
      <c r="H12" s="2" t="s">
        <v>3</v>
      </c>
      <c r="I12" s="2">
        <v>13000</v>
      </c>
      <c r="J12" s="2">
        <v>14000</v>
      </c>
      <c r="K12" s="2">
        <v>15000</v>
      </c>
      <c r="L12" s="2">
        <v>16000</v>
      </c>
      <c r="M12" s="2">
        <v>17000</v>
      </c>
      <c r="N12" s="2">
        <v>18000</v>
      </c>
      <c r="O12" s="2">
        <v>19000</v>
      </c>
      <c r="P12" s="2">
        <v>20000</v>
      </c>
      <c r="Q12" s="2">
        <v>22000</v>
      </c>
      <c r="R12" s="2">
        <v>23000</v>
      </c>
      <c r="S12" s="2">
        <v>24000</v>
      </c>
      <c r="T12" s="2">
        <v>25000</v>
      </c>
      <c r="U12" s="2">
        <v>26000</v>
      </c>
      <c r="V12" s="2">
        <v>27000</v>
      </c>
      <c r="W12" s="2">
        <v>28000</v>
      </c>
      <c r="X12" s="2">
        <v>29000</v>
      </c>
      <c r="Y12" s="2">
        <v>29000</v>
      </c>
      <c r="Z12" s="2">
        <v>29000</v>
      </c>
      <c r="AA12" s="2">
        <v>30000</v>
      </c>
      <c r="AB12" s="2">
        <v>31000</v>
      </c>
      <c r="AC12" s="2">
        <v>32000</v>
      </c>
      <c r="AD12" s="2">
        <v>33000</v>
      </c>
      <c r="AE12" s="2">
        <v>36400</v>
      </c>
      <c r="AF12" s="2">
        <v>37856</v>
      </c>
      <c r="AG12" s="2">
        <f>AF12*1.04</f>
        <v>39370.24</v>
      </c>
      <c r="AH12" s="2">
        <f>AG12*1.04</f>
        <v>40945.0496</v>
      </c>
      <c r="AI12" s="2">
        <v>42480</v>
      </c>
      <c r="AJ12" s="2">
        <v>44074</v>
      </c>
      <c r="AK12" s="1"/>
      <c r="AL12" s="1"/>
    </row>
    <row r="13" spans="1:38" ht="15">
      <c r="A13" s="1" t="s">
        <v>19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7">
        <v>36400</v>
      </c>
      <c r="AF13" s="7">
        <v>37856</v>
      </c>
      <c r="AG13" s="7">
        <f>AF13*1.04</f>
        <v>39370.24</v>
      </c>
      <c r="AH13" s="7">
        <v>40945</v>
      </c>
      <c r="AI13" s="7">
        <v>40945</v>
      </c>
      <c r="AJ13" s="7">
        <v>40945</v>
      </c>
      <c r="AK13" s="3"/>
      <c r="AL13" s="3"/>
    </row>
    <row r="14" spans="1:30" s="4" customFormat="1" ht="15">
      <c r="A14" s="3" t="s">
        <v>23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8" s="4" customFormat="1" ht="15">
      <c r="A15" s="3" t="s">
        <v>24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K15" s="3">
        <v>40945</v>
      </c>
      <c r="AL15" s="3">
        <v>40945</v>
      </c>
    </row>
    <row r="16" spans="1:40" s="4" customFormat="1" ht="15">
      <c r="A16" s="3" t="s">
        <v>25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K16" s="3">
        <v>40945</v>
      </c>
      <c r="AL16" s="3">
        <v>40945</v>
      </c>
      <c r="AM16" s="3">
        <v>40945</v>
      </c>
      <c r="AN16" s="3">
        <v>40945</v>
      </c>
    </row>
    <row r="17" s="4" customFormat="1" ht="15"/>
    <row r="18" spans="1:38" ht="15">
      <c r="A18" s="17" t="s">
        <v>6</v>
      </c>
      <c r="B18" s="16"/>
      <c r="C18" s="17"/>
      <c r="D18" s="17"/>
      <c r="E18" s="17">
        <v>27500</v>
      </c>
      <c r="F18" s="17">
        <v>29150</v>
      </c>
      <c r="G18" s="17">
        <v>30900</v>
      </c>
      <c r="H18" s="17">
        <v>32750</v>
      </c>
      <c r="I18" s="17">
        <v>37800</v>
      </c>
      <c r="J18" s="17">
        <v>37800</v>
      </c>
      <c r="K18" s="17">
        <v>40500</v>
      </c>
      <c r="L18" s="17">
        <v>42500</v>
      </c>
      <c r="M18" s="17">
        <v>42500</v>
      </c>
      <c r="N18" s="17">
        <v>44000</v>
      </c>
      <c r="O18" s="17">
        <v>46000</v>
      </c>
      <c r="P18" s="17">
        <v>48000</v>
      </c>
      <c r="Q18" s="17">
        <v>53000</v>
      </c>
      <c r="R18" s="17">
        <v>56500</v>
      </c>
      <c r="S18" s="17">
        <v>60100</v>
      </c>
      <c r="T18" s="17">
        <v>64000</v>
      </c>
      <c r="U18" s="17">
        <v>75246</v>
      </c>
      <c r="V18" s="17">
        <v>79008</v>
      </c>
      <c r="W18" s="17">
        <v>82958</v>
      </c>
      <c r="X18" s="17">
        <v>87106</v>
      </c>
      <c r="Y18" s="17">
        <v>87106</v>
      </c>
      <c r="Z18" s="17">
        <v>87106</v>
      </c>
      <c r="AA18" s="17">
        <f>ROUND(84690*1.03,0)</f>
        <v>87231</v>
      </c>
      <c r="AB18" s="17">
        <f>ROUND(AA18*1.03,0)</f>
        <v>89848</v>
      </c>
      <c r="AC18" s="17">
        <v>92540</v>
      </c>
      <c r="AD18" s="17">
        <v>95320</v>
      </c>
      <c r="AE18" s="17">
        <v>104000</v>
      </c>
      <c r="AF18" s="17">
        <v>108160</v>
      </c>
      <c r="AG18" s="17">
        <f>AF18*1.04</f>
        <v>112486.40000000001</v>
      </c>
      <c r="AH18" s="17">
        <f>AG18*1.04</f>
        <v>116985.85600000001</v>
      </c>
      <c r="AI18" s="17">
        <f>AH18</f>
        <v>116985.85600000001</v>
      </c>
      <c r="AJ18" s="17">
        <f>AI18</f>
        <v>116985.85600000001</v>
      </c>
      <c r="AK18" s="17">
        <f>AJ18*1.02</f>
        <v>119325.57312000002</v>
      </c>
      <c r="AL18" s="17">
        <f>AK18*1.02</f>
        <v>121712.08458240001</v>
      </c>
    </row>
    <row r="19" spans="1:35" ht="15">
      <c r="A19" s="17"/>
      <c r="B19" s="19" t="s">
        <v>17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21"/>
      <c r="AH19" s="17"/>
      <c r="AI19" s="18" t="s">
        <v>18</v>
      </c>
    </row>
    <row r="20" spans="1:39" s="4" customFormat="1" ht="15">
      <c r="A20" s="17" t="s">
        <v>8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8"/>
      <c r="AM20" s="2"/>
    </row>
    <row r="21" spans="1:39" ht="12.75">
      <c r="A21" s="17"/>
      <c r="B21" s="17" t="s">
        <v>1</v>
      </c>
      <c r="C21" s="17"/>
      <c r="D21" s="17"/>
      <c r="E21" s="17">
        <v>30000</v>
      </c>
      <c r="F21" s="17">
        <v>31800</v>
      </c>
      <c r="G21" s="17">
        <v>33700</v>
      </c>
      <c r="H21" s="17">
        <v>35700</v>
      </c>
      <c r="I21" s="17">
        <v>41500</v>
      </c>
      <c r="J21" s="17">
        <v>41500</v>
      </c>
      <c r="K21" s="17">
        <v>44000</v>
      </c>
      <c r="L21" s="17">
        <v>46000</v>
      </c>
      <c r="M21" s="17" t="e">
        <f>#REF!-M22</f>
        <v>#REF!</v>
      </c>
      <c r="N21" s="17" t="e">
        <f>#REF!-N22</f>
        <v>#REF!</v>
      </c>
      <c r="O21" s="17" t="e">
        <f>#REF!-O22</f>
        <v>#REF!</v>
      </c>
      <c r="P21" s="17" t="e">
        <f>#REF!-P22</f>
        <v>#REF!</v>
      </c>
      <c r="Q21" s="17">
        <v>63800</v>
      </c>
      <c r="R21" s="17">
        <v>68000</v>
      </c>
      <c r="S21" s="17">
        <v>72300</v>
      </c>
      <c r="T21" s="17">
        <v>77000</v>
      </c>
      <c r="U21" s="17">
        <v>84893</v>
      </c>
      <c r="V21" s="17">
        <v>89138</v>
      </c>
      <c r="W21" s="17">
        <v>93595</v>
      </c>
      <c r="X21" s="17">
        <v>98275</v>
      </c>
      <c r="Y21" s="17">
        <f>ROUND(X21*1.03,0)</f>
        <v>101223</v>
      </c>
      <c r="Z21" s="17">
        <f>ROUND(Y21*1.03,0)</f>
        <v>104260</v>
      </c>
      <c r="AA21" s="17">
        <f>ROUND(Z21*1.03,0)</f>
        <v>107388</v>
      </c>
      <c r="AB21" s="17">
        <f>ROUND(AA21*1.03,0)</f>
        <v>110610</v>
      </c>
      <c r="AC21" s="17">
        <f aca="true" t="shared" si="2" ref="AC21:AH21">AC23-AC22</f>
        <v>114063</v>
      </c>
      <c r="AD21" s="17">
        <f t="shared" si="2"/>
        <v>117620</v>
      </c>
      <c r="AE21" s="17">
        <f t="shared" si="2"/>
        <v>128558</v>
      </c>
      <c r="AF21" s="17">
        <f t="shared" si="2"/>
        <v>133700</v>
      </c>
      <c r="AG21" s="17">
        <f t="shared" si="2"/>
        <v>139048</v>
      </c>
      <c r="AH21" s="17">
        <f t="shared" si="2"/>
        <v>144600</v>
      </c>
      <c r="AI21" s="17">
        <f>AH21</f>
        <v>144600</v>
      </c>
      <c r="AJ21" s="17">
        <f>AI21</f>
        <v>144600</v>
      </c>
      <c r="AK21" s="17">
        <f>AJ21*1.02</f>
        <v>147492</v>
      </c>
      <c r="AL21" s="17">
        <f>AK21*1.02</f>
        <v>150441.84</v>
      </c>
      <c r="AM21" s="2"/>
    </row>
    <row r="22" spans="1:39" ht="15" thickBot="1">
      <c r="A22" s="17"/>
      <c r="B22" s="17" t="s">
        <v>11</v>
      </c>
      <c r="C22" s="17"/>
      <c r="D22" s="17"/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4000</v>
      </c>
      <c r="L22" s="17">
        <v>4000</v>
      </c>
      <c r="M22" s="17">
        <v>4000</v>
      </c>
      <c r="N22" s="17">
        <v>4000</v>
      </c>
      <c r="O22" s="17">
        <v>4000</v>
      </c>
      <c r="P22" s="17">
        <v>4000</v>
      </c>
      <c r="Q22" s="17">
        <v>4000</v>
      </c>
      <c r="R22" s="17">
        <v>4500</v>
      </c>
      <c r="S22" s="17">
        <v>4500</v>
      </c>
      <c r="T22" s="17">
        <v>4500</v>
      </c>
      <c r="U22" s="17">
        <v>4500</v>
      </c>
      <c r="V22" s="17">
        <v>4500</v>
      </c>
      <c r="W22" s="17">
        <v>4500</v>
      </c>
      <c r="X22" s="17">
        <v>4500</v>
      </c>
      <c r="Y22" s="17">
        <v>4500</v>
      </c>
      <c r="Z22" s="17">
        <v>4500</v>
      </c>
      <c r="AA22" s="17">
        <v>4500</v>
      </c>
      <c r="AB22" s="17">
        <v>4500</v>
      </c>
      <c r="AC22" s="17">
        <v>4500</v>
      </c>
      <c r="AD22" s="17">
        <v>4500</v>
      </c>
      <c r="AE22" s="24">
        <v>4500</v>
      </c>
      <c r="AF22" s="24">
        <v>4500</v>
      </c>
      <c r="AG22" s="24">
        <v>4500</v>
      </c>
      <c r="AH22" s="24">
        <v>4500</v>
      </c>
      <c r="AI22" s="24">
        <f>AH22</f>
        <v>4500</v>
      </c>
      <c r="AJ22" s="24">
        <f>AI22</f>
        <v>4500</v>
      </c>
      <c r="AK22" s="24">
        <f>AJ22</f>
        <v>4500</v>
      </c>
      <c r="AL22" s="24">
        <f>AK22</f>
        <v>4500</v>
      </c>
      <c r="AM22" s="2"/>
    </row>
    <row r="23" spans="1:39" ht="15" thickTop="1">
      <c r="A23" s="17"/>
      <c r="B23" s="17" t="s">
        <v>10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>
        <f>AB21+AB22</f>
        <v>115110</v>
      </c>
      <c r="AC23" s="17">
        <v>118563</v>
      </c>
      <c r="AD23" s="17">
        <v>122120</v>
      </c>
      <c r="AE23" s="17">
        <v>133058</v>
      </c>
      <c r="AF23" s="17">
        <v>138200</v>
      </c>
      <c r="AG23" s="17">
        <v>143548</v>
      </c>
      <c r="AH23" s="17">
        <v>149100</v>
      </c>
      <c r="AI23" s="17">
        <f>AI21+AI22</f>
        <v>149100</v>
      </c>
      <c r="AJ23" s="17">
        <f>AJ21+AJ22</f>
        <v>149100</v>
      </c>
      <c r="AK23" s="17">
        <f>AK21+AK22</f>
        <v>151992</v>
      </c>
      <c r="AL23" s="17">
        <f>AL21+AL22</f>
        <v>154941.84</v>
      </c>
      <c r="AM23" s="2"/>
    </row>
    <row r="24" spans="1:39" ht="12.75">
      <c r="A24" s="17"/>
      <c r="B24" s="19" t="s">
        <v>17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G24" s="17"/>
      <c r="AH24" s="17"/>
      <c r="AI24" s="18" t="s">
        <v>18</v>
      </c>
      <c r="AM24" s="2"/>
    </row>
    <row r="25" spans="1:39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8"/>
      <c r="AM25" s="2"/>
    </row>
    <row r="26" spans="1:38" ht="15">
      <c r="A26" s="17" t="s">
        <v>16</v>
      </c>
      <c r="B26" s="16"/>
      <c r="C26" s="17"/>
      <c r="D26" s="17"/>
      <c r="E26" s="17" t="e">
        <f>#REF!+#REF!</f>
        <v>#REF!</v>
      </c>
      <c r="F26" s="17" t="e">
        <f>#REF!+#REF!</f>
        <v>#REF!</v>
      </c>
      <c r="G26" s="17" t="e">
        <f>#REF!+#REF!</f>
        <v>#REF!</v>
      </c>
      <c r="H26" s="17" t="e">
        <f>#REF!+#REF!</f>
        <v>#REF!</v>
      </c>
      <c r="I26" s="17" t="e">
        <f>#REF!+#REF!</f>
        <v>#REF!</v>
      </c>
      <c r="J26" s="17" t="e">
        <f>#REF!+#REF!</f>
        <v>#REF!</v>
      </c>
      <c r="K26" s="17" t="e">
        <f>#REF!+#REF!</f>
        <v>#REF!</v>
      </c>
      <c r="L26" s="17" t="e">
        <f>#REF!+#REF!</f>
        <v>#REF!</v>
      </c>
      <c r="M26" s="17" t="e">
        <f>#REF!+#REF!</f>
        <v>#REF!</v>
      </c>
      <c r="N26" s="17" t="e">
        <f>#REF!+#REF!</f>
        <v>#REF!</v>
      </c>
      <c r="O26" s="17" t="e">
        <f>#REF!+#REF!</f>
        <v>#REF!</v>
      </c>
      <c r="P26" s="17" t="e">
        <f>#REF!+#REF!</f>
        <v>#REF!</v>
      </c>
      <c r="Q26" s="17" t="e">
        <f>#REF!+#REF!</f>
        <v>#REF!</v>
      </c>
      <c r="R26" s="17" t="e">
        <f>#REF!+#REF!</f>
        <v>#REF!</v>
      </c>
      <c r="S26" s="17" t="e">
        <f>#REF!+#REF!</f>
        <v>#REF!</v>
      </c>
      <c r="T26" s="17" t="e">
        <f>#REF!+#REF!</f>
        <v>#REF!</v>
      </c>
      <c r="U26" s="17" t="e">
        <f>#REF!+#REF!</f>
        <v>#REF!</v>
      </c>
      <c r="V26" s="17">
        <v>79008</v>
      </c>
      <c r="W26" s="17">
        <v>82958</v>
      </c>
      <c r="X26" s="17">
        <v>87106</v>
      </c>
      <c r="Y26" s="17">
        <v>87106</v>
      </c>
      <c r="Z26" s="17">
        <v>87106</v>
      </c>
      <c r="AA26" s="17">
        <f>ROUND(84690*1.03,0)</f>
        <v>87231</v>
      </c>
      <c r="AB26" s="17">
        <f>ROUND(AA26*1.03,0)</f>
        <v>89848</v>
      </c>
      <c r="AC26" s="17">
        <v>92540</v>
      </c>
      <c r="AD26" s="17">
        <v>95320</v>
      </c>
      <c r="AE26" s="17">
        <v>104000</v>
      </c>
      <c r="AF26" s="17">
        <v>108160</v>
      </c>
      <c r="AG26" s="17">
        <f>AF26*1.04</f>
        <v>112486.40000000001</v>
      </c>
      <c r="AH26" s="17">
        <f>AG26*1.04</f>
        <v>116985.85600000001</v>
      </c>
      <c r="AI26" s="17">
        <f>AH26</f>
        <v>116985.85600000001</v>
      </c>
      <c r="AJ26" s="17">
        <f>AI26</f>
        <v>116985.85600000001</v>
      </c>
      <c r="AK26" s="17">
        <f>AJ26*1.02</f>
        <v>119325.57312000002</v>
      </c>
      <c r="AL26" s="17">
        <f>AK26*1.02</f>
        <v>121712.08458240001</v>
      </c>
    </row>
    <row r="27" spans="1:35" ht="15">
      <c r="A27" s="17"/>
      <c r="B27" s="19" t="s">
        <v>17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20"/>
      <c r="AG27" s="18"/>
      <c r="AH27" s="17"/>
      <c r="AI27" s="18" t="s">
        <v>18</v>
      </c>
    </row>
    <row r="28" spans="1:39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8"/>
      <c r="AM28" s="2"/>
    </row>
    <row r="29" spans="1:38" ht="15">
      <c r="A29" s="17" t="s">
        <v>9</v>
      </c>
      <c r="B29" s="16"/>
      <c r="C29" s="17"/>
      <c r="D29" s="17"/>
      <c r="E29" s="17">
        <v>27500</v>
      </c>
      <c r="F29" s="17">
        <v>29150</v>
      </c>
      <c r="G29" s="17">
        <v>30900</v>
      </c>
      <c r="H29" s="17">
        <v>32750</v>
      </c>
      <c r="I29" s="17">
        <v>37800</v>
      </c>
      <c r="J29" s="17">
        <v>37800</v>
      </c>
      <c r="K29" s="17">
        <v>40500</v>
      </c>
      <c r="L29" s="17">
        <v>42500</v>
      </c>
      <c r="M29" s="17">
        <v>45500</v>
      </c>
      <c r="N29" s="17">
        <v>47500</v>
      </c>
      <c r="O29" s="17">
        <v>49500</v>
      </c>
      <c r="P29" s="17">
        <v>51500</v>
      </c>
      <c r="Q29" s="17">
        <v>56500</v>
      </c>
      <c r="R29" s="17">
        <v>60000</v>
      </c>
      <c r="S29" s="17">
        <v>63600</v>
      </c>
      <c r="T29" s="17">
        <v>67500</v>
      </c>
      <c r="U29" s="17">
        <v>75246</v>
      </c>
      <c r="V29" s="17">
        <v>79008</v>
      </c>
      <c r="W29" s="17">
        <v>82958</v>
      </c>
      <c r="X29" s="17">
        <v>87106</v>
      </c>
      <c r="Y29" s="17">
        <v>87106</v>
      </c>
      <c r="Z29" s="17">
        <v>87106</v>
      </c>
      <c r="AA29" s="17">
        <f>ROUND(84690*1.03,0)</f>
        <v>87231</v>
      </c>
      <c r="AB29" s="17">
        <f>ROUND(AA29*1.03,0)</f>
        <v>89848</v>
      </c>
      <c r="AC29" s="17">
        <v>92540</v>
      </c>
      <c r="AD29" s="17">
        <v>95320</v>
      </c>
      <c r="AE29" s="17">
        <v>104000</v>
      </c>
      <c r="AF29" s="17">
        <v>108160</v>
      </c>
      <c r="AG29" s="17">
        <f>AF29*1.04</f>
        <v>112486.40000000001</v>
      </c>
      <c r="AH29" s="17">
        <f>AG29*1.04</f>
        <v>116985.85600000001</v>
      </c>
      <c r="AI29" s="17">
        <f>AH29</f>
        <v>116985.85600000001</v>
      </c>
      <c r="AJ29" s="17">
        <f>AI29</f>
        <v>116985.85600000001</v>
      </c>
      <c r="AK29" s="17">
        <f>AJ29*1.02</f>
        <v>119325.57312000002</v>
      </c>
      <c r="AL29" s="17">
        <f>AK29*1.02</f>
        <v>121712.08458240001</v>
      </c>
    </row>
    <row r="30" spans="1:35" ht="15">
      <c r="A30" s="18"/>
      <c r="B30" s="22" t="s">
        <v>17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20"/>
      <c r="AG30" s="18"/>
      <c r="AH30" s="18"/>
      <c r="AI30" s="18" t="s">
        <v>18</v>
      </c>
    </row>
    <row r="31" spans="1:38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</row>
    <row r="32" spans="1:42" ht="15">
      <c r="A32" s="29" t="s">
        <v>7</v>
      </c>
      <c r="B32" s="8"/>
      <c r="C32" s="8">
        <v>25000</v>
      </c>
      <c r="D32" s="8">
        <v>26000</v>
      </c>
      <c r="E32" s="8">
        <v>26500</v>
      </c>
      <c r="F32" s="8">
        <v>27000</v>
      </c>
      <c r="G32" s="8">
        <v>32750</v>
      </c>
      <c r="H32" s="8">
        <v>32750</v>
      </c>
      <c r="I32" s="8">
        <v>37800</v>
      </c>
      <c r="J32" s="8">
        <v>37800</v>
      </c>
      <c r="K32" s="8">
        <v>42300</v>
      </c>
      <c r="L32" s="8">
        <v>43500</v>
      </c>
      <c r="M32" s="8">
        <v>45500</v>
      </c>
      <c r="N32" s="8">
        <v>47500</v>
      </c>
      <c r="O32" s="8">
        <v>50500</v>
      </c>
      <c r="P32" s="8">
        <v>53500</v>
      </c>
      <c r="Q32" s="8">
        <v>56500</v>
      </c>
      <c r="R32" s="8">
        <v>60000</v>
      </c>
      <c r="S32" s="8">
        <v>65000</v>
      </c>
      <c r="T32" s="8">
        <v>68250</v>
      </c>
      <c r="U32" s="8">
        <v>71663</v>
      </c>
      <c r="V32" s="8">
        <v>75246</v>
      </c>
      <c r="W32" s="8">
        <v>77503</v>
      </c>
      <c r="X32" s="8">
        <v>79828</v>
      </c>
      <c r="Y32" s="8">
        <v>82223</v>
      </c>
      <c r="Z32" s="8">
        <v>84690</v>
      </c>
      <c r="AA32" s="8">
        <f>ROUND(84690*1.03,0)</f>
        <v>87231</v>
      </c>
      <c r="AB32" s="8">
        <f>ROUND(AA32*1.03,0)</f>
        <v>89848</v>
      </c>
      <c r="AC32" s="8">
        <v>92540</v>
      </c>
      <c r="AD32" s="8">
        <v>95320</v>
      </c>
      <c r="AE32" s="8">
        <v>104000</v>
      </c>
      <c r="AF32" s="8">
        <v>108160</v>
      </c>
      <c r="AG32" s="8">
        <f>AF32*1.04</f>
        <v>112486.40000000001</v>
      </c>
      <c r="AH32" s="8">
        <f>AG32*1.04</f>
        <v>116985.85600000001</v>
      </c>
      <c r="AI32" s="8">
        <f>AH32*1.0375</f>
        <v>121372.82560000003</v>
      </c>
      <c r="AJ32" s="30">
        <f>AI32*1.0375</f>
        <v>125924.30656000004</v>
      </c>
      <c r="AK32" s="29">
        <v>119326</v>
      </c>
      <c r="AL32" s="29">
        <f>SUM(AK32*1.02)</f>
        <v>121712.52</v>
      </c>
      <c r="AM32" s="29">
        <f>AL32</f>
        <v>121712.52</v>
      </c>
      <c r="AN32" s="29">
        <f>AM32</f>
        <v>121712.52</v>
      </c>
      <c r="AO32" s="37"/>
      <c r="AP32" s="34"/>
    </row>
    <row r="33" spans="1:42" ht="15" customHeight="1">
      <c r="A33" s="29"/>
      <c r="B33" s="29" t="s">
        <v>21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10"/>
      <c r="AD33" s="29"/>
      <c r="AE33" s="9"/>
      <c r="AF33" s="9"/>
      <c r="AG33" s="38" t="s">
        <v>20</v>
      </c>
      <c r="AH33" s="38"/>
      <c r="AI33" s="38"/>
      <c r="AJ33" s="38"/>
      <c r="AK33" s="37" t="s">
        <v>28</v>
      </c>
      <c r="AL33" s="29"/>
      <c r="AM33" s="29"/>
      <c r="AN33" s="29"/>
      <c r="AO33" s="37"/>
      <c r="AP33" s="35"/>
    </row>
    <row r="34" spans="1:42" ht="15">
      <c r="A34" s="29" t="s">
        <v>4</v>
      </c>
      <c r="B34" s="8"/>
      <c r="C34" s="8">
        <v>25000</v>
      </c>
      <c r="D34" s="8">
        <v>26000</v>
      </c>
      <c r="E34" s="8">
        <v>26500</v>
      </c>
      <c r="F34" s="8">
        <v>27000</v>
      </c>
      <c r="G34" s="8">
        <v>32750</v>
      </c>
      <c r="H34" s="8">
        <v>32750</v>
      </c>
      <c r="I34" s="8">
        <v>37800</v>
      </c>
      <c r="J34" s="8">
        <v>37800</v>
      </c>
      <c r="K34" s="8">
        <v>38800</v>
      </c>
      <c r="L34" s="8">
        <v>40000</v>
      </c>
      <c r="M34" s="8">
        <v>42000</v>
      </c>
      <c r="N34" s="8">
        <v>44000</v>
      </c>
      <c r="O34" s="8">
        <v>47000</v>
      </c>
      <c r="P34" s="8">
        <v>50000</v>
      </c>
      <c r="Q34" s="8">
        <v>53000</v>
      </c>
      <c r="R34" s="8">
        <v>56500</v>
      </c>
      <c r="S34" s="8">
        <v>65000</v>
      </c>
      <c r="T34" s="8">
        <v>68250</v>
      </c>
      <c r="U34" s="8">
        <v>71663</v>
      </c>
      <c r="V34" s="8">
        <v>75246</v>
      </c>
      <c r="W34" s="8">
        <v>77503</v>
      </c>
      <c r="X34" s="8">
        <v>79828</v>
      </c>
      <c r="Y34" s="8">
        <v>82223</v>
      </c>
      <c r="Z34" s="8">
        <v>84690</v>
      </c>
      <c r="AA34" s="8">
        <f>ROUND(84690*1.03,0)</f>
        <v>87231</v>
      </c>
      <c r="AB34" s="8">
        <f>ROUND(AA34*1.03,0)</f>
        <v>89848</v>
      </c>
      <c r="AC34" s="8">
        <v>92540</v>
      </c>
      <c r="AD34" s="8">
        <v>95320</v>
      </c>
      <c r="AE34" s="8">
        <v>104000</v>
      </c>
      <c r="AF34" s="8">
        <v>108160</v>
      </c>
      <c r="AG34" s="8">
        <f>AF34*1.04</f>
        <v>112486.40000000001</v>
      </c>
      <c r="AH34" s="8">
        <f>AG34*1.04</f>
        <v>116985.85600000001</v>
      </c>
      <c r="AI34" s="8">
        <f>AH34*1.0375</f>
        <v>121372.82560000003</v>
      </c>
      <c r="AJ34" s="8">
        <f>AI34*1.0375</f>
        <v>125924.30656000004</v>
      </c>
      <c r="AK34" s="29">
        <v>119326</v>
      </c>
      <c r="AL34" s="29">
        <f>SUM(AK34*1.02)</f>
        <v>121712.52</v>
      </c>
      <c r="AM34" s="29">
        <f>AL34</f>
        <v>121712.52</v>
      </c>
      <c r="AN34" s="29">
        <f>AM34</f>
        <v>121712.52</v>
      </c>
      <c r="AO34" s="37"/>
      <c r="AP34" s="34"/>
    </row>
    <row r="35" spans="1:42" ht="15">
      <c r="A35" s="29"/>
      <c r="B35" s="29" t="s">
        <v>21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10"/>
      <c r="AD35" s="29"/>
      <c r="AE35" s="29"/>
      <c r="AF35" s="29"/>
      <c r="AG35" s="38" t="s">
        <v>20</v>
      </c>
      <c r="AH35" s="38"/>
      <c r="AI35" s="38"/>
      <c r="AJ35" s="38"/>
      <c r="AK35" s="37" t="s">
        <v>28</v>
      </c>
      <c r="AL35" s="29"/>
      <c r="AM35" s="29"/>
      <c r="AN35" s="29"/>
      <c r="AO35" s="37"/>
      <c r="AP35" s="35"/>
    </row>
    <row r="36" spans="1:42" ht="15">
      <c r="A36" s="29" t="s">
        <v>5</v>
      </c>
      <c r="B36" s="8"/>
      <c r="C36" s="8">
        <v>25000</v>
      </c>
      <c r="D36" s="8">
        <v>26000</v>
      </c>
      <c r="E36" s="8">
        <v>26500</v>
      </c>
      <c r="F36" s="8">
        <v>27000</v>
      </c>
      <c r="G36" s="8">
        <v>32750</v>
      </c>
      <c r="H36" s="8">
        <v>32750</v>
      </c>
      <c r="I36" s="8">
        <v>37800</v>
      </c>
      <c r="J36" s="8">
        <v>37800</v>
      </c>
      <c r="K36" s="8">
        <v>42300</v>
      </c>
      <c r="L36" s="8">
        <v>43500</v>
      </c>
      <c r="M36" s="8">
        <v>45500</v>
      </c>
      <c r="N36" s="8">
        <v>47500</v>
      </c>
      <c r="O36" s="8">
        <v>50500</v>
      </c>
      <c r="P36" s="8">
        <v>53500</v>
      </c>
      <c r="Q36" s="8">
        <v>56500</v>
      </c>
      <c r="R36" s="8">
        <v>60000</v>
      </c>
      <c r="S36" s="8">
        <v>65000</v>
      </c>
      <c r="T36" s="8">
        <v>68250</v>
      </c>
      <c r="U36" s="8">
        <v>71663</v>
      </c>
      <c r="V36" s="8">
        <v>75246</v>
      </c>
      <c r="W36" s="8">
        <v>77503</v>
      </c>
      <c r="X36" s="8">
        <v>79828</v>
      </c>
      <c r="Y36" s="8">
        <v>82223</v>
      </c>
      <c r="Z36" s="8">
        <v>84690</v>
      </c>
      <c r="AA36" s="8">
        <f>ROUND(84690*1.03,0)</f>
        <v>87231</v>
      </c>
      <c r="AB36" s="8">
        <f>ROUND(AA36*1.03,0)</f>
        <v>89848</v>
      </c>
      <c r="AC36" s="8">
        <v>92540</v>
      </c>
      <c r="AD36" s="8">
        <v>95320</v>
      </c>
      <c r="AE36" s="8">
        <v>104000</v>
      </c>
      <c r="AF36" s="8">
        <v>108160</v>
      </c>
      <c r="AG36" s="8">
        <f>AF36*1.04</f>
        <v>112486.40000000001</v>
      </c>
      <c r="AH36" s="8">
        <f>AG36*1.04</f>
        <v>116985.85600000001</v>
      </c>
      <c r="AI36" s="8">
        <f>AH36*1.0375</f>
        <v>121372.82560000003</v>
      </c>
      <c r="AJ36" s="8">
        <f>AI36*1.0375</f>
        <v>125924.30656000004</v>
      </c>
      <c r="AK36" s="29">
        <v>119326</v>
      </c>
      <c r="AL36" s="29">
        <f>SUM(AK36*1.02)</f>
        <v>121712.52</v>
      </c>
      <c r="AM36" s="29">
        <f>AL36</f>
        <v>121712.52</v>
      </c>
      <c r="AN36" s="29">
        <f>AM36</f>
        <v>121712.52</v>
      </c>
      <c r="AO36" s="37"/>
      <c r="AP36" s="34"/>
    </row>
    <row r="37" spans="1:42" s="6" customFormat="1" ht="15">
      <c r="A37" s="29"/>
      <c r="B37" s="29" t="s">
        <v>21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 t="s">
        <v>13</v>
      </c>
      <c r="AD37" s="29"/>
      <c r="AE37" s="29"/>
      <c r="AF37" s="29"/>
      <c r="AG37" s="38" t="s">
        <v>20</v>
      </c>
      <c r="AH37" s="38"/>
      <c r="AI37" s="38"/>
      <c r="AJ37" s="38"/>
      <c r="AK37" s="37" t="s">
        <v>28</v>
      </c>
      <c r="AL37" s="29"/>
      <c r="AM37" s="29"/>
      <c r="AN37" s="29"/>
      <c r="AO37" s="37"/>
      <c r="AP37" s="35"/>
    </row>
    <row r="38" spans="1:41" s="6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7"/>
      <c r="AL38" s="17"/>
      <c r="AM38" s="17"/>
      <c r="AN38" s="17"/>
      <c r="AO38" s="1"/>
    </row>
    <row r="39" spans="1:41" s="6" customFormat="1" ht="12.75">
      <c r="A39" s="6" t="s">
        <v>26</v>
      </c>
      <c r="AK39" s="1"/>
      <c r="AL39" s="1"/>
      <c r="AM39" s="1"/>
      <c r="AN39" s="1"/>
      <c r="AO39" s="1"/>
    </row>
    <row r="40" spans="1:41" ht="12.75">
      <c r="A40" s="6" t="s">
        <v>12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s="6" customFormat="1" ht="12.75">
      <c r="A41" s="6" t="s">
        <v>27</v>
      </c>
      <c r="AK41" s="1"/>
      <c r="AL41" s="1"/>
      <c r="AM41" s="1"/>
      <c r="AN41" s="1"/>
      <c r="AO41" s="1"/>
    </row>
    <row r="42" spans="1:41" ht="12.75">
      <c r="A42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18"/>
      <c r="AL42" s="18"/>
      <c r="AM42" s="18"/>
      <c r="AN42" s="18"/>
      <c r="AO42" s="18"/>
    </row>
    <row r="43" spans="1:36" s="18" customFormat="1" ht="15">
      <c r="A43" s="31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8" s="18" customFormat="1" ht="1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21"/>
      <c r="AD44" s="31"/>
      <c r="AG44" s="41"/>
      <c r="AH44" s="41"/>
      <c r="AI44" s="41"/>
      <c r="AJ44" s="41"/>
      <c r="AK44" s="17"/>
      <c r="AL44" s="17"/>
    </row>
    <row r="45" spans="1:38" s="18" customFormat="1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I45" s="32"/>
      <c r="AJ45" s="32"/>
      <c r="AK45" s="17"/>
      <c r="AL45" s="17"/>
    </row>
    <row r="46" spans="1:36" s="18" customFormat="1" ht="15">
      <c r="A46" s="31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1:40" s="18" customFormat="1" ht="1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21"/>
      <c r="AD47" s="31"/>
      <c r="AE47" s="31"/>
      <c r="AF47" s="31"/>
      <c r="AG47" s="41"/>
      <c r="AH47" s="41"/>
      <c r="AI47" s="41"/>
      <c r="AJ47" s="41"/>
      <c r="AK47" s="17"/>
      <c r="AL47" s="17"/>
      <c r="AM47" s="36"/>
      <c r="AN47" s="36"/>
    </row>
    <row r="48" spans="1:38" s="18" customFormat="1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</row>
    <row r="49" spans="1:41" s="18" customFormat="1" ht="15">
      <c r="A49" s="31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33"/>
      <c r="AL49" s="33"/>
      <c r="AM49" s="33"/>
      <c r="AN49" s="33"/>
      <c r="AO49" s="33"/>
    </row>
    <row r="50" spans="1:41" s="33" customFormat="1" ht="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41"/>
      <c r="AH50" s="41"/>
      <c r="AI50" s="41"/>
      <c r="AJ50" s="41"/>
      <c r="AK50" s="18"/>
      <c r="AL50" s="18"/>
      <c r="AM50" s="18"/>
      <c r="AN50" s="18"/>
      <c r="AO50" s="18"/>
    </row>
    <row r="51" s="18" customFormat="1" ht="12.75"/>
    <row r="52" spans="1:36" s="18" customFormat="1" ht="15">
      <c r="A52" s="31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</row>
    <row r="53" spans="1:38" s="18" customFormat="1" ht="1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21"/>
      <c r="AD53" s="31"/>
      <c r="AG53" s="41"/>
      <c r="AH53" s="41"/>
      <c r="AI53" s="41"/>
      <c r="AJ53" s="41"/>
      <c r="AK53" s="17"/>
      <c r="AL53" s="17"/>
    </row>
    <row r="54" spans="1:38" s="18" customFormat="1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I54" s="32"/>
      <c r="AJ54" s="32"/>
      <c r="AK54" s="17"/>
      <c r="AL54" s="17"/>
    </row>
    <row r="55" spans="1:36" s="18" customFormat="1" ht="15">
      <c r="A55" s="31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</row>
    <row r="56" spans="1:38" s="18" customFormat="1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21"/>
      <c r="AD56" s="31"/>
      <c r="AE56" s="31"/>
      <c r="AF56" s="31"/>
      <c r="AG56" s="41"/>
      <c r="AH56" s="41"/>
      <c r="AI56" s="41"/>
      <c r="AJ56" s="41"/>
      <c r="AK56" s="17"/>
      <c r="AL56" s="17"/>
    </row>
    <row r="57" spans="1:38" s="18" customFormat="1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</row>
    <row r="58" spans="1:41" s="18" customFormat="1" ht="15">
      <c r="A58" s="31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33"/>
      <c r="AL58" s="33"/>
      <c r="AM58" s="33"/>
      <c r="AN58" s="33"/>
      <c r="AO58" s="33"/>
    </row>
    <row r="59" spans="1:41" s="33" customFormat="1" ht="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41"/>
      <c r="AH59" s="41"/>
      <c r="AI59" s="41"/>
      <c r="AJ59" s="41"/>
      <c r="AK59" s="18"/>
      <c r="AL59" s="18"/>
      <c r="AM59" s="18"/>
      <c r="AN59" s="18"/>
      <c r="AO59" s="18"/>
    </row>
    <row r="60" s="18" customFormat="1" ht="12.75"/>
    <row r="61" s="18" customFormat="1" ht="12.75"/>
    <row r="62" spans="37:41" s="18" customFormat="1" ht="12.75">
      <c r="AK62" s="1"/>
      <c r="AL62" s="1"/>
      <c r="AM62" s="1"/>
      <c r="AN62" s="1"/>
      <c r="AO62" s="1"/>
    </row>
  </sheetData>
  <mergeCells count="11">
    <mergeCell ref="AG59:AJ59"/>
    <mergeCell ref="AG44:AJ44"/>
    <mergeCell ref="AG47:AJ47"/>
    <mergeCell ref="AG50:AJ50"/>
    <mergeCell ref="AG53:AJ53"/>
    <mergeCell ref="AG56:AJ56"/>
    <mergeCell ref="AG37:AJ37"/>
    <mergeCell ref="B1:AM1"/>
    <mergeCell ref="B2:AM3"/>
    <mergeCell ref="AG33:AJ33"/>
    <mergeCell ref="AG35:AJ35"/>
  </mergeCells>
  <printOptions/>
  <pageMargins left="0.75" right="0.25" top="0.71" bottom="0.65" header="0.5" footer="0.38"/>
  <pageSetup horizontalDpi="600" verticalDpi="6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County, 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lb14799</cp:lastModifiedBy>
  <cp:lastPrinted>2012-04-03T13:42:17Z</cp:lastPrinted>
  <dcterms:created xsi:type="dcterms:W3CDTF">2004-05-10T15:04:25Z</dcterms:created>
  <dcterms:modified xsi:type="dcterms:W3CDTF">2012-05-03T18:25:49Z</dcterms:modified>
  <cp:category/>
  <cp:version/>
  <cp:contentType/>
  <cp:contentStatus/>
</cp:coreProperties>
</file>